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ボウリング\競技会登録申請書\"/>
    </mc:Choice>
  </mc:AlternateContent>
  <xr:revisionPtr revIDLastSave="0" documentId="13_ncr:1_{3C870325-8C59-46A1-B585-79BC6A267BEE}" xr6:coauthVersionLast="47" xr6:coauthVersionMax="47" xr10:uidLastSave="{00000000-0000-0000-0000-000000000000}"/>
  <bookViews>
    <workbookView xWindow="-120" yWindow="-120" windowWidth="29040" windowHeight="15840" xr2:uid="{00000000-000D-0000-FFFF-FFFF00000000}"/>
  </bookViews>
  <sheets>
    <sheet name="競技会登録申請書" sheetId="2" r:id="rId1"/>
    <sheet name="マスター" sheetId="3" r:id="rId2"/>
    <sheet name="会場" sheetId="4" r:id="rId3"/>
  </sheets>
  <definedNames>
    <definedName name="_xlnm.Print_Area" localSheetId="0">競技会登録申請書!$A$1:$P$32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 i="3" l="1"/>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G29" i="2"/>
  <c r="M4" i="3"/>
  <c r="N4" i="3" s="1"/>
  <c r="N27" i="2" s="1"/>
  <c r="M5" i="3"/>
  <c r="N5" i="3" s="1"/>
  <c r="M6" i="3"/>
  <c r="N6" i="3" s="1"/>
  <c r="M7" i="3"/>
  <c r="N7" i="3" s="1"/>
  <c r="M8" i="3"/>
  <c r="N8" i="3" s="1"/>
  <c r="M9" i="3"/>
  <c r="N9" i="3" s="1"/>
  <c r="M10" i="3"/>
  <c r="N10" i="3" s="1"/>
  <c r="M11" i="3"/>
  <c r="N11" i="3" s="1"/>
  <c r="M12" i="3"/>
  <c r="N12" i="3" s="1"/>
  <c r="M13" i="3"/>
  <c r="N13" i="3" s="1"/>
  <c r="M14" i="3"/>
  <c r="N14" i="3" s="1"/>
  <c r="M15" i="3"/>
  <c r="N15" i="3" s="1"/>
  <c r="M16" i="3"/>
  <c r="N16" i="3" s="1"/>
  <c r="M17" i="3"/>
  <c r="N17" i="3" s="1"/>
  <c r="M18" i="3"/>
  <c r="N18" i="3" s="1"/>
  <c r="M19" i="3"/>
  <c r="N19" i="3" s="1"/>
  <c r="M20" i="3"/>
  <c r="N20" i="3" s="1"/>
  <c r="M21" i="3"/>
  <c r="N21" i="3" s="1"/>
  <c r="M22" i="3"/>
  <c r="N22" i="3" s="1"/>
  <c r="M23" i="3"/>
  <c r="N23" i="3" s="1"/>
  <c r="M24" i="3"/>
  <c r="N24" i="3" s="1"/>
  <c r="M25" i="3"/>
  <c r="N25" i="3" s="1"/>
  <c r="M26" i="3"/>
  <c r="N26" i="3" s="1"/>
  <c r="M27" i="3"/>
  <c r="N27" i="3" s="1"/>
  <c r="M28" i="3"/>
  <c r="N28" i="3" s="1"/>
  <c r="M29" i="3"/>
  <c r="N29" i="3" s="1"/>
  <c r="M30" i="3"/>
  <c r="N30" i="3" s="1"/>
  <c r="M31" i="3"/>
  <c r="N31" i="3" s="1"/>
  <c r="M32" i="3"/>
  <c r="N32" i="3" s="1"/>
  <c r="M33" i="3"/>
  <c r="N33" i="3" s="1"/>
  <c r="M34" i="3"/>
  <c r="N34" i="3" s="1"/>
  <c r="M35" i="3"/>
  <c r="N35" i="3" s="1"/>
  <c r="M36" i="3"/>
  <c r="N36" i="3" s="1"/>
  <c r="M37" i="3"/>
  <c r="N37" i="3" s="1"/>
  <c r="M38" i="3"/>
  <c r="N38" i="3" s="1"/>
  <c r="M39" i="3"/>
  <c r="N39" i="3" s="1"/>
  <c r="M40" i="3"/>
  <c r="N40" i="3" s="1"/>
  <c r="M41" i="3"/>
  <c r="N41" i="3" s="1"/>
  <c r="M42" i="3"/>
  <c r="N42" i="3" s="1"/>
  <c r="M43" i="3"/>
  <c r="N43" i="3" s="1"/>
  <c r="M44" i="3"/>
  <c r="N44" i="3" s="1"/>
  <c r="M45" i="3"/>
  <c r="N45" i="3" s="1"/>
  <c r="M46" i="3"/>
  <c r="N46" i="3" s="1"/>
  <c r="M47" i="3"/>
  <c r="N47" i="3" s="1"/>
  <c r="M48" i="3"/>
  <c r="N48" i="3" s="1"/>
  <c r="M49" i="3"/>
  <c r="N49" i="3" s="1"/>
  <c r="M50" i="3"/>
  <c r="N50" i="3" s="1"/>
  <c r="M51" i="3"/>
  <c r="N51" i="3" s="1"/>
  <c r="M52" i="3"/>
  <c r="N52" i="3" s="1"/>
  <c r="M53" i="3"/>
  <c r="N53" i="3" s="1"/>
  <c r="M54" i="3"/>
  <c r="N54" i="3" s="1"/>
  <c r="M55" i="3"/>
  <c r="N55" i="3" s="1"/>
  <c r="M56" i="3"/>
  <c r="N56" i="3" s="1"/>
  <c r="M57" i="3"/>
  <c r="N57" i="3" s="1"/>
  <c r="M58" i="3"/>
  <c r="N58" i="3" s="1"/>
  <c r="M59" i="3"/>
  <c r="N59" i="3" s="1"/>
  <c r="M60" i="3"/>
  <c r="N60" i="3" s="1"/>
  <c r="M61" i="3"/>
  <c r="N61" i="3" s="1"/>
  <c r="M62" i="3"/>
  <c r="N62" i="3" s="1"/>
  <c r="M63" i="3"/>
  <c r="N63" i="3" s="1"/>
  <c r="A31" i="2"/>
  <c r="A14" i="2"/>
  <c r="I10" i="2"/>
  <c r="J32" i="2"/>
  <c r="M30" i="2"/>
  <c r="D30" i="2"/>
  <c r="D29" i="2"/>
  <c r="N28" i="2"/>
  <c r="D28" i="2"/>
  <c r="D27" i="2"/>
  <c r="M26" i="2"/>
  <c r="D26" i="2"/>
  <c r="D25" i="2"/>
  <c r="M22" i="2"/>
  <c r="K22" i="2"/>
  <c r="K21" i="2"/>
  <c r="M19" i="2"/>
  <c r="M13" i="2"/>
  <c r="D13" i="2"/>
  <c r="G12" i="2"/>
  <c r="D12" i="2"/>
  <c r="N11" i="2"/>
  <c r="D11" i="2"/>
  <c r="D10" i="2"/>
  <c r="D9" i="2"/>
  <c r="M9" i="2"/>
  <c r="D8" i="2"/>
  <c r="M5" i="2"/>
  <c r="K5" i="2"/>
  <c r="K4" i="2"/>
  <c r="R3" i="3"/>
  <c r="M2" i="2"/>
  <c r="J15" i="2"/>
  <c r="N10" i="2" l="1"/>
  <c r="I2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戸髙元貴</author>
  </authors>
  <commentList>
    <comment ref="L3" authorId="0" shapeId="0" xr:uid="{6ABDA972-4C73-4AA5-916C-27B21C425DDC}">
      <text>
        <r>
          <rPr>
            <b/>
            <sz val="9"/>
            <color indexed="81"/>
            <rFont val="MS P ゴシック"/>
            <family val="3"/>
            <charset val="128"/>
          </rPr>
          <t>戸髙元貴:</t>
        </r>
        <r>
          <rPr>
            <sz val="9"/>
            <color indexed="81"/>
            <rFont val="MS P ゴシック"/>
            <family val="3"/>
            <charset val="128"/>
          </rPr>
          <t xml:space="preserve">
シート『会場』に記入後、プルダウンで選択
</t>
        </r>
      </text>
    </comment>
  </commentList>
</comments>
</file>

<file path=xl/sharedStrings.xml><?xml version="1.0" encoding="utf-8"?>
<sst xmlns="http://schemas.openxmlformats.org/spreadsheetml/2006/main" count="106" uniqueCount="56">
  <si>
    <t>競技会名称</t>
    <rPh sb="0" eb="3">
      <t>キョウギカイ</t>
    </rPh>
    <rPh sb="3" eb="5">
      <t>メイショウ</t>
    </rPh>
    <phoneticPr fontId="2"/>
  </si>
  <si>
    <t>主催者名</t>
    <rPh sb="0" eb="2">
      <t>シュサイ</t>
    </rPh>
    <rPh sb="2" eb="3">
      <t>シャ</t>
    </rPh>
    <rPh sb="3" eb="4">
      <t>メイ</t>
    </rPh>
    <phoneticPr fontId="2"/>
  </si>
  <si>
    <t>使用競技場</t>
  </si>
  <si>
    <t>競技方法</t>
    <rPh sb="0" eb="2">
      <t>キョウギ</t>
    </rPh>
    <rPh sb="2" eb="4">
      <t>ホウホウ</t>
    </rPh>
    <phoneticPr fontId="2"/>
  </si>
  <si>
    <t>開催期間</t>
    <rPh sb="0" eb="2">
      <t>カイサイ</t>
    </rPh>
    <rPh sb="2" eb="4">
      <t>キカン</t>
    </rPh>
    <phoneticPr fontId="2"/>
  </si>
  <si>
    <t>立合審判員名</t>
    <rPh sb="0" eb="2">
      <t>タチア</t>
    </rPh>
    <rPh sb="4" eb="5">
      <t>イン</t>
    </rPh>
    <rPh sb="5" eb="6">
      <t>メイ</t>
    </rPh>
    <phoneticPr fontId="2"/>
  </si>
  <si>
    <t>所属代表者名</t>
    <rPh sb="0" eb="2">
      <t>ショゾク</t>
    </rPh>
    <rPh sb="2" eb="5">
      <t>ダイヒョウシャ</t>
    </rPh>
    <rPh sb="5" eb="6">
      <t>メイ</t>
    </rPh>
    <phoneticPr fontId="2"/>
  </si>
  <si>
    <t>下記のとおり、競技会を開催いたしたく競技会要項を添え公認登録申請いたします。</t>
    <rPh sb="0" eb="2">
      <t>カキ</t>
    </rPh>
    <rPh sb="7" eb="10">
      <t>キョウギカイ</t>
    </rPh>
    <rPh sb="11" eb="13">
      <t>カイサイ</t>
    </rPh>
    <rPh sb="18" eb="21">
      <t>キョウギカイ</t>
    </rPh>
    <rPh sb="21" eb="23">
      <t>ヨウコウ</t>
    </rPh>
    <rPh sb="24" eb="25">
      <t>ソ</t>
    </rPh>
    <rPh sb="26" eb="28">
      <t>コウニン</t>
    </rPh>
    <rPh sb="28" eb="30">
      <t>トウロク</t>
    </rPh>
    <rPh sb="30" eb="32">
      <t>シンセイ</t>
    </rPh>
    <phoneticPr fontId="2"/>
  </si>
  <si>
    <t>受　理</t>
    <rPh sb="0" eb="1">
      <t>ウケ</t>
    </rPh>
    <rPh sb="2" eb="3">
      <t>リ</t>
    </rPh>
    <phoneticPr fontId="2"/>
  </si>
  <si>
    <t>公競 №</t>
    <rPh sb="0" eb="1">
      <t>コウ</t>
    </rPh>
    <rPh sb="1" eb="2">
      <t>セリ</t>
    </rPh>
    <phoneticPr fontId="2"/>
  </si>
  <si>
    <t>ﾚｰﾝ認証№</t>
    <rPh sb="3" eb="5">
      <t>ニンショウ</t>
    </rPh>
    <phoneticPr fontId="2"/>
  </si>
  <si>
    <t xml:space="preserve">会 長 名 </t>
    <rPh sb="0" eb="1">
      <t>カイ</t>
    </rPh>
    <rPh sb="2" eb="3">
      <t>チョウ</t>
    </rPh>
    <rPh sb="4" eb="5">
      <t>メイ</t>
    </rPh>
    <phoneticPr fontId="2"/>
  </si>
  <si>
    <t>～</t>
    <phoneticPr fontId="2"/>
  </si>
  <si>
    <t>セクレタリー名</t>
    <rPh sb="6" eb="7">
      <t>メイ</t>
    </rPh>
    <phoneticPr fontId="2"/>
  </si>
  <si>
    <t>参加者数</t>
    <rPh sb="0" eb="3">
      <t>サンカシャ</t>
    </rPh>
    <rPh sb="3" eb="4">
      <t>スウ</t>
    </rPh>
    <phoneticPr fontId="2"/>
  </si>
  <si>
    <t>公 認 №</t>
    <rPh sb="0" eb="1">
      <t>コウ</t>
    </rPh>
    <rPh sb="2" eb="3">
      <t>シノブ</t>
    </rPh>
    <phoneticPr fontId="2"/>
  </si>
  <si>
    <t>所属団体名</t>
    <rPh sb="0" eb="1">
      <t>トコロ</t>
    </rPh>
    <rPh sb="1" eb="2">
      <t>ゾク</t>
    </rPh>
    <rPh sb="2" eb="4">
      <t>ダンタイ</t>
    </rPh>
    <rPh sb="4" eb="5">
      <t>メイ</t>
    </rPh>
    <phoneticPr fontId="2"/>
  </si>
  <si>
    <t>記</t>
    <rPh sb="0" eb="1">
      <t>キ</t>
    </rPh>
    <phoneticPr fontId="2"/>
  </si>
  <si>
    <t>競　技　会　登　録　申　請　書</t>
    <rPh sb="0" eb="1">
      <t>セリ</t>
    </rPh>
    <rPh sb="2" eb="3">
      <t>ワザ</t>
    </rPh>
    <rPh sb="4" eb="5">
      <t>カイ</t>
    </rPh>
    <rPh sb="6" eb="7">
      <t>ノボル</t>
    </rPh>
    <rPh sb="8" eb="9">
      <t>ロク</t>
    </rPh>
    <rPh sb="10" eb="11">
      <t>サル</t>
    </rPh>
    <rPh sb="12" eb="13">
      <t>ショウ</t>
    </rPh>
    <rPh sb="14" eb="15">
      <t>ショ</t>
    </rPh>
    <phoneticPr fontId="2"/>
  </si>
  <si>
    <t>　　　年　　　 月　　　 日</t>
    <rPh sb="3" eb="4">
      <t>ネン</t>
    </rPh>
    <rPh sb="8" eb="9">
      <t>ガツ</t>
    </rPh>
    <rPh sb="13" eb="14">
      <t>ヒ</t>
    </rPh>
    <phoneticPr fontId="2"/>
  </si>
  <si>
    <t>公認NO</t>
    <rPh sb="0" eb="2">
      <t>コウニン</t>
    </rPh>
    <phoneticPr fontId="2"/>
  </si>
  <si>
    <t>見本</t>
    <rPh sb="0" eb="2">
      <t>ミホン</t>
    </rPh>
    <phoneticPr fontId="13"/>
  </si>
  <si>
    <t>印</t>
    <rPh sb="0" eb="1">
      <t>イン</t>
    </rPh>
    <phoneticPr fontId="8"/>
  </si>
  <si>
    <t>2024年度　大分県ボウリング連盟　競技会一覧</t>
    <rPh sb="4" eb="6">
      <t>ネンド</t>
    </rPh>
    <rPh sb="7" eb="9">
      <t>オオイタ</t>
    </rPh>
    <rPh sb="9" eb="10">
      <t>ケン</t>
    </rPh>
    <rPh sb="15" eb="17">
      <t>レンメイ</t>
    </rPh>
    <rPh sb="18" eb="23">
      <t>キョウギカイイチラン</t>
    </rPh>
    <phoneticPr fontId="13"/>
  </si>
  <si>
    <t>日田アストロボウル</t>
    <rPh sb="0" eb="2">
      <t>ヒタ</t>
    </rPh>
    <phoneticPr fontId="2"/>
  </si>
  <si>
    <t>144-15</t>
    <phoneticPr fontId="2"/>
  </si>
  <si>
    <t>岩屋　毅</t>
    <phoneticPr fontId="13"/>
  </si>
  <si>
    <t>佐伯　元貴</t>
    <rPh sb="0" eb="2">
      <t>サエキ</t>
    </rPh>
    <rPh sb="3" eb="4">
      <t>モト</t>
    </rPh>
    <rPh sb="4" eb="5">
      <t>キ</t>
    </rPh>
    <phoneticPr fontId="13"/>
  </si>
  <si>
    <t>田中　直</t>
    <rPh sb="0" eb="2">
      <t>タナカ</t>
    </rPh>
    <rPh sb="3" eb="4">
      <t>チョク</t>
    </rPh>
    <phoneticPr fontId="13"/>
  </si>
  <si>
    <t>大分県ボウリング連盟</t>
    <rPh sb="0" eb="2">
      <t>オオイタ</t>
    </rPh>
    <rPh sb="2" eb="3">
      <t>ケン</t>
    </rPh>
    <rPh sb="8" eb="10">
      <t>レンメイ</t>
    </rPh>
    <phoneticPr fontId="13"/>
  </si>
  <si>
    <t>個人戦</t>
    <rPh sb="0" eb="3">
      <t>コジンセン</t>
    </rPh>
    <phoneticPr fontId="13"/>
  </si>
  <si>
    <t>約40名</t>
    <rPh sb="0" eb="1">
      <t>ヤク</t>
    </rPh>
    <rPh sb="3" eb="4">
      <t>メイ</t>
    </rPh>
    <phoneticPr fontId="13"/>
  </si>
  <si>
    <t>公認No</t>
    <rPh sb="0" eb="2">
      <t>コウニン</t>
    </rPh>
    <phoneticPr fontId="13"/>
  </si>
  <si>
    <t>番号</t>
    <rPh sb="0" eb="2">
      <t>バンゴウ</t>
    </rPh>
    <phoneticPr fontId="13"/>
  </si>
  <si>
    <r>
      <t>公益財団法人 JAPAN BOWLING</t>
    </r>
    <r>
      <rPr>
        <sz val="13"/>
        <color indexed="8"/>
        <rFont val="ＭＳ Ｐ明朝"/>
        <family val="1"/>
        <charset val="128"/>
      </rPr>
      <t>　御中</t>
    </r>
    <rPh sb="0" eb="2">
      <t>コウエキ</t>
    </rPh>
    <rPh sb="2" eb="4">
      <t>ザイダン</t>
    </rPh>
    <rPh sb="4" eb="6">
      <t>ホウジン</t>
    </rPh>
    <rPh sb="21" eb="23">
      <t>オンチュウ</t>
    </rPh>
    <phoneticPr fontId="2"/>
  </si>
  <si>
    <t>大会会長名</t>
    <rPh sb="0" eb="2">
      <t>タイカイ</t>
    </rPh>
    <rPh sb="2" eb="4">
      <t>カイチョウ</t>
    </rPh>
    <rPh sb="4" eb="5">
      <t>メイ</t>
    </rPh>
    <phoneticPr fontId="2"/>
  </si>
  <si>
    <t>審判員名</t>
    <rPh sb="0" eb="2">
      <t>シンパン</t>
    </rPh>
    <rPh sb="2" eb="3">
      <t>イン</t>
    </rPh>
    <rPh sb="3" eb="4">
      <t>メイ</t>
    </rPh>
    <phoneticPr fontId="2"/>
  </si>
  <si>
    <t>使用競技場名</t>
    <rPh sb="5" eb="6">
      <t>メイ</t>
    </rPh>
    <phoneticPr fontId="13"/>
  </si>
  <si>
    <t>使用競技場名</t>
    <rPh sb="0" eb="2">
      <t>シヨウ</t>
    </rPh>
    <rPh sb="2" eb="5">
      <t>キョウギジョウ</t>
    </rPh>
    <rPh sb="5" eb="6">
      <t>メイ</t>
    </rPh>
    <phoneticPr fontId="13"/>
  </si>
  <si>
    <t>認証No</t>
    <rPh sb="0" eb="2">
      <t>ニンショウ</t>
    </rPh>
    <phoneticPr fontId="13"/>
  </si>
  <si>
    <t>認証 №</t>
    <phoneticPr fontId="13"/>
  </si>
  <si>
    <t>-</t>
    <phoneticPr fontId="13"/>
  </si>
  <si>
    <t>代表者名</t>
    <rPh sb="0" eb="4">
      <t>ダイヒョウシャメイ</t>
    </rPh>
    <phoneticPr fontId="13"/>
  </si>
  <si>
    <t>中野晴夫</t>
    <rPh sb="0" eb="4">
      <t>ナカノハルオ</t>
    </rPh>
    <phoneticPr fontId="13"/>
  </si>
  <si>
    <t>所属団体名</t>
    <rPh sb="0" eb="2">
      <t>ショゾク</t>
    </rPh>
    <rPh sb="2" eb="5">
      <t>ダンタイメイ</t>
    </rPh>
    <phoneticPr fontId="13"/>
  </si>
  <si>
    <t>大分県ボウリング連盟</t>
    <rPh sb="0" eb="3">
      <t>オオイタケン</t>
    </rPh>
    <rPh sb="8" eb="10">
      <t>レンメイ</t>
    </rPh>
    <phoneticPr fontId="13"/>
  </si>
  <si>
    <t>第〇〇回大分県理事長杯ボウリング大会</t>
    <rPh sb="3" eb="4">
      <t>カイ</t>
    </rPh>
    <phoneticPr fontId="13"/>
  </si>
  <si>
    <t>代表者役職名</t>
    <rPh sb="0" eb="3">
      <t>ダイヒョウシャ</t>
    </rPh>
    <rPh sb="3" eb="6">
      <t>ヤクショクメイ</t>
    </rPh>
    <phoneticPr fontId="13"/>
  </si>
  <si>
    <t>理事長</t>
    <phoneticPr fontId="13"/>
  </si>
  <si>
    <t>審判何種</t>
    <rPh sb="0" eb="2">
      <t>シンパン</t>
    </rPh>
    <rPh sb="2" eb="4">
      <t>ナンシュ</t>
    </rPh>
    <phoneticPr fontId="2"/>
  </si>
  <si>
    <t>番号</t>
    <rPh sb="0" eb="2">
      <t>バンゴウ</t>
    </rPh>
    <phoneticPr fontId="13"/>
  </si>
  <si>
    <t>シートの『マスター』、『会場』を記入後
『マスター』の該当する大会の番号を
黄色枠のところに数字を入力すると自動入力される。</t>
    <rPh sb="12" eb="14">
      <t>カイジョウ</t>
    </rPh>
    <rPh sb="16" eb="19">
      <t>キニュウゴ</t>
    </rPh>
    <rPh sb="27" eb="29">
      <t>ガイトウ</t>
    </rPh>
    <rPh sb="31" eb="33">
      <t>タイカイ</t>
    </rPh>
    <rPh sb="34" eb="36">
      <t>バンゴウ</t>
    </rPh>
    <rPh sb="38" eb="41">
      <t>キイロワク</t>
    </rPh>
    <rPh sb="46" eb="48">
      <t>スウジ</t>
    </rPh>
    <rPh sb="49" eb="51">
      <t>ニュウリョク</t>
    </rPh>
    <rPh sb="54" eb="56">
      <t>ジドウ</t>
    </rPh>
    <rPh sb="56" eb="58">
      <t>ニュウリョク</t>
    </rPh>
    <phoneticPr fontId="8"/>
  </si>
  <si>
    <t>見本</t>
    <rPh sb="0" eb="2">
      <t>ミホン</t>
    </rPh>
    <phoneticPr fontId="13"/>
  </si>
  <si>
    <t>○○○-○○</t>
    <phoneticPr fontId="13"/>
  </si>
  <si>
    <t>144-15</t>
    <phoneticPr fontId="13"/>
  </si>
  <si>
    <t>シートの『マスター』の使用競技場名は
シートの『会場』を入力すればプルダウンで選択可能</t>
    <rPh sb="28" eb="30">
      <t>ニュウリョク</t>
    </rPh>
    <rPh sb="39" eb="43">
      <t>センタクカノウ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</si>
</sst>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lt;=999]000;[&lt;=9999]000\-00;000\-0000"/>
    <numFmt numFmtId="178" formatCode="###&quot;名&quot;"/>
    <numFmt numFmtId="179" formatCode="[$-F800]dddd\,\ mmmm\ dd\,\ yyyy"/>
    <numFmt numFmtId="180" formatCode="0_ "/>
  </numFmts>
  <fonts count="21">
    <font>
      <sz val="11"/>
      <color theme="1"/>
      <name val="ＭＳ Ｐゴシック"/>
      <family val="3"/>
      <charset val="128"/>
      <scheme val="minor"/>
    </font>
    <font>
      <sz val="11"/>
      <color indexed="8"/>
      <name val="ＭＳ Ｐ明朝"/>
      <family val="1"/>
      <charset val="128"/>
    </font>
    <font>
      <sz val="6"/>
      <name val="ＭＳ Ｐゴシック"/>
      <family val="3"/>
      <charset val="128"/>
    </font>
    <font>
      <sz val="12"/>
      <color indexed="8"/>
      <name val="ＭＳ Ｐ明朝"/>
      <family val="1"/>
      <charset val="128"/>
    </font>
    <font>
      <sz val="13"/>
      <color indexed="8"/>
      <name val="ＭＳ Ｐ明朝"/>
      <family val="1"/>
      <charset val="128"/>
    </font>
    <font>
      <sz val="14"/>
      <color indexed="8"/>
      <name val="ＭＳ Ｐ明朝"/>
      <family val="1"/>
      <charset val="128"/>
    </font>
    <font>
      <b/>
      <sz val="16"/>
      <color indexed="8"/>
      <name val="ＭＳ Ｐ明朝"/>
      <family val="1"/>
      <charset val="128"/>
    </font>
    <font>
      <sz val="11"/>
      <color indexed="8"/>
      <name val="ＭＳ Ｐゴシック"/>
      <family val="3"/>
      <charset val="128"/>
    </font>
    <font>
      <sz val="6"/>
      <name val="ＭＳ Ｐゴシック"/>
      <family val="3"/>
      <charset val="128"/>
    </font>
    <font>
      <sz val="11"/>
      <name val="ＭＳ Ｐゴシック"/>
      <family val="3"/>
      <charset val="128"/>
    </font>
    <font>
      <sz val="18"/>
      <color indexed="8"/>
      <name val="ＭＳ Ｐ明朝"/>
      <family val="1"/>
      <charset val="128"/>
    </font>
    <font>
      <sz val="14"/>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0"/>
      <name val="ＭＳ Ｐゴシック"/>
      <family val="3"/>
      <charset val="128"/>
    </font>
    <font>
      <sz val="12"/>
      <name val="ＭＳ Ｐゴシック"/>
      <family val="3"/>
      <charset val="128"/>
    </font>
    <font>
      <sz val="9"/>
      <color indexed="81"/>
      <name val="MS P ゴシック"/>
      <family val="3"/>
      <charset val="128"/>
    </font>
    <font>
      <b/>
      <sz val="9"/>
      <color indexed="81"/>
      <name val="MS P ゴシック"/>
      <family val="3"/>
      <charset val="128"/>
    </font>
    <font>
      <sz val="20"/>
      <color rgb="FFFF0000"/>
      <name val="ＭＳ Ｐ明朝"/>
      <family val="1"/>
      <charset val="128"/>
    </font>
    <font>
      <sz val="9"/>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top style="hair">
        <color auto="1"/>
      </top>
      <bottom/>
      <diagonal/>
    </border>
  </borders>
  <cellStyleXfs count="5">
    <xf numFmtId="0" fontId="0" fillId="0" borderId="0">
      <alignment vertical="center"/>
    </xf>
    <xf numFmtId="0" fontId="9" fillId="0" borderId="0"/>
    <xf numFmtId="0" fontId="9" fillId="0" borderId="0"/>
    <xf numFmtId="0" fontId="12" fillId="0" borderId="0">
      <alignment vertical="center"/>
    </xf>
    <xf numFmtId="0" fontId="12" fillId="0" borderId="0">
      <alignment vertical="center"/>
    </xf>
  </cellStyleXfs>
  <cellXfs count="77">
    <xf numFmtId="0" fontId="0" fillId="0" borderId="0" xfId="0">
      <alignment vertical="center"/>
    </xf>
    <xf numFmtId="0" fontId="3" fillId="0" borderId="0" xfId="0" applyFont="1" applyAlignment="1">
      <alignment horizontal="distributed" vertical="center"/>
    </xf>
    <xf numFmtId="0" fontId="3" fillId="0" borderId="0" xfId="0" applyFont="1">
      <alignment vertical="center"/>
    </xf>
    <xf numFmtId="0" fontId="3" fillId="0" borderId="0" xfId="0" applyFont="1" applyAlignment="1"/>
    <xf numFmtId="0" fontId="1" fillId="0" borderId="0" xfId="0" applyFont="1" applyAlignment="1"/>
    <xf numFmtId="176" fontId="3" fillId="0" borderId="0" xfId="0" applyNumberFormat="1" applyFont="1">
      <alignment vertical="center"/>
    </xf>
    <xf numFmtId="0" fontId="1" fillId="0" borderId="0" xfId="0" applyFont="1">
      <alignment vertical="center"/>
    </xf>
    <xf numFmtId="0" fontId="1" fillId="0" borderId="0" xfId="0" applyFont="1" applyAlignment="1">
      <alignment horizontal="distributed"/>
    </xf>
    <xf numFmtId="0" fontId="4" fillId="0" borderId="0" xfId="0" applyFont="1" applyAlignment="1"/>
    <xf numFmtId="0" fontId="3" fillId="0" borderId="1" xfId="0" applyFont="1" applyBorder="1">
      <alignment vertical="center"/>
    </xf>
    <xf numFmtId="0" fontId="1" fillId="0" borderId="0" xfId="0" applyFont="1" applyAlignment="1">
      <alignment horizontal="center"/>
    </xf>
    <xf numFmtId="0" fontId="1" fillId="0" borderId="0" xfId="0" applyFont="1" applyAlignment="1">
      <alignment horizontal="right"/>
    </xf>
    <xf numFmtId="0" fontId="5" fillId="0" borderId="0" xfId="0" applyFont="1" applyAlignment="1"/>
    <xf numFmtId="0" fontId="1" fillId="0" borderId="0" xfId="0" applyFont="1" applyAlignment="1">
      <alignment horizontal="left"/>
    </xf>
    <xf numFmtId="0" fontId="0" fillId="0" borderId="3" xfId="0" applyBorder="1" applyAlignment="1">
      <alignment horizontal="center" vertical="center"/>
    </xf>
    <xf numFmtId="0" fontId="0" fillId="0" borderId="3" xfId="0" applyBorder="1">
      <alignment vertical="center"/>
    </xf>
    <xf numFmtId="0" fontId="12" fillId="0" borderId="3" xfId="3" applyBorder="1" applyAlignment="1">
      <alignment horizontal="center" vertical="center"/>
    </xf>
    <xf numFmtId="0" fontId="12" fillId="0" borderId="3" xfId="4" applyBorder="1" applyAlignment="1">
      <alignment horizontal="center" vertical="center"/>
    </xf>
    <xf numFmtId="0" fontId="3" fillId="2" borderId="0" xfId="0" applyFont="1" applyFill="1">
      <alignment vertical="center"/>
    </xf>
    <xf numFmtId="0" fontId="0" fillId="0" borderId="3" xfId="3" applyFont="1" applyBorder="1" applyAlignment="1">
      <alignment horizontal="center" vertical="center"/>
    </xf>
    <xf numFmtId="0" fontId="0" fillId="0" borderId="0" xfId="0" applyAlignment="1">
      <alignment horizontal="center" vertical="center"/>
    </xf>
    <xf numFmtId="0" fontId="14" fillId="2" borderId="3" xfId="2" applyFont="1" applyFill="1" applyBorder="1" applyAlignment="1">
      <alignment horizontal="center" vertical="center"/>
    </xf>
    <xf numFmtId="0" fontId="0" fillId="2" borderId="3" xfId="0" applyFill="1" applyBorder="1" applyAlignment="1">
      <alignment horizontal="center" vertical="center"/>
    </xf>
    <xf numFmtId="0" fontId="12" fillId="2" borderId="3" xfId="4" applyFill="1" applyBorder="1" applyAlignment="1">
      <alignment horizontal="center" vertical="center"/>
    </xf>
    <xf numFmtId="0" fontId="1" fillId="0" borderId="1" xfId="0" applyFont="1" applyBorder="1" applyAlignment="1">
      <alignment horizontal="center"/>
    </xf>
    <xf numFmtId="0" fontId="1" fillId="0" borderId="4" xfId="0" applyFont="1" applyBorder="1" applyAlignment="1">
      <alignment horizontal="distributed"/>
    </xf>
    <xf numFmtId="0" fontId="1" fillId="0" borderId="4" xfId="0" applyFont="1" applyBorder="1" applyAlignment="1">
      <alignment horizontal="left"/>
    </xf>
    <xf numFmtId="0" fontId="3" fillId="0" borderId="4" xfId="0" applyFont="1" applyBorder="1" applyAlignment="1"/>
    <xf numFmtId="0" fontId="1" fillId="0" borderId="4" xfId="0" applyFont="1" applyBorder="1" applyAlignment="1">
      <alignment horizontal="right"/>
    </xf>
    <xf numFmtId="0" fontId="1" fillId="0" borderId="4" xfId="0" applyFont="1" applyBorder="1" applyAlignment="1">
      <alignment horizontal="center"/>
    </xf>
    <xf numFmtId="0" fontId="6" fillId="0" borderId="4" xfId="0" applyFont="1" applyBorder="1" applyAlignment="1">
      <alignment horizontal="center"/>
    </xf>
    <xf numFmtId="0" fontId="3" fillId="0" borderId="5" xfId="0" applyFont="1" applyBorder="1" applyAlignment="1">
      <alignment horizontal="distributed" vertical="center"/>
    </xf>
    <xf numFmtId="0" fontId="3" fillId="0" borderId="5" xfId="0" applyFont="1" applyBorder="1">
      <alignment vertical="center"/>
    </xf>
    <xf numFmtId="179" fontId="5" fillId="0" borderId="1" xfId="0" applyNumberFormat="1" applyFont="1" applyBorder="1" applyAlignment="1">
      <alignment horizontal="center"/>
    </xf>
    <xf numFmtId="0" fontId="15" fillId="0" borderId="3" xfId="0" applyFont="1" applyBorder="1" applyAlignment="1">
      <alignment horizontal="center" vertical="center"/>
    </xf>
    <xf numFmtId="0" fontId="1" fillId="0" borderId="3" xfId="0" applyFont="1" applyBorder="1" applyAlignment="1">
      <alignment horizontal="center"/>
    </xf>
    <xf numFmtId="0" fontId="9" fillId="0" borderId="3" xfId="0" applyFont="1" applyBorder="1" applyAlignment="1">
      <alignment horizontal="center" vertical="center"/>
    </xf>
    <xf numFmtId="0" fontId="14" fillId="0" borderId="3" xfId="2" applyFont="1" applyBorder="1" applyAlignment="1">
      <alignment horizontal="center" vertical="center"/>
    </xf>
    <xf numFmtId="0" fontId="9" fillId="2" borderId="3" xfId="0" applyFont="1" applyFill="1" applyBorder="1" applyAlignment="1">
      <alignment horizontal="center" vertical="center"/>
    </xf>
    <xf numFmtId="0" fontId="12" fillId="2" borderId="3" xfId="3" applyFill="1" applyBorder="1" applyAlignment="1">
      <alignment horizontal="center" vertical="center"/>
    </xf>
    <xf numFmtId="14" fontId="0" fillId="2" borderId="3" xfId="0" applyNumberFormat="1" applyFill="1" applyBorder="1" applyAlignment="1">
      <alignment horizontal="center" vertical="center"/>
    </xf>
    <xf numFmtId="0" fontId="0" fillId="2" borderId="0" xfId="0" applyFill="1">
      <alignment vertical="center"/>
    </xf>
    <xf numFmtId="180" fontId="15" fillId="0" borderId="3" xfId="0" applyNumberFormat="1" applyFont="1" applyBorder="1" applyAlignment="1">
      <alignment horizontal="center" vertical="center"/>
    </xf>
    <xf numFmtId="49" fontId="15" fillId="0" borderId="3" xfId="0" applyNumberFormat="1" applyFont="1" applyBorder="1" applyAlignment="1">
      <alignment horizontal="center" vertical="center"/>
    </xf>
    <xf numFmtId="0" fontId="4" fillId="0" borderId="1" xfId="0" applyFont="1" applyBorder="1" applyAlignment="1">
      <alignment horizontal="center" shrinkToFit="1"/>
    </xf>
    <xf numFmtId="0" fontId="1" fillId="0" borderId="0" xfId="0" applyFont="1" applyAlignment="1">
      <alignment horizontal="center"/>
    </xf>
    <xf numFmtId="0" fontId="6" fillId="0" borderId="1" xfId="0" applyFont="1" applyBorder="1" applyAlignment="1">
      <alignment horizontal="center"/>
    </xf>
    <xf numFmtId="0" fontId="1" fillId="0" borderId="0" xfId="0" applyFont="1" applyAlignment="1">
      <alignment horizontal="distributed" wrapText="1"/>
    </xf>
    <xf numFmtId="0" fontId="1" fillId="0" borderId="0" xfId="0" applyFont="1" applyAlignment="1">
      <alignment horizontal="distributed"/>
    </xf>
    <xf numFmtId="0" fontId="5" fillId="0" borderId="0" xfId="0" applyFont="1" applyAlignment="1">
      <alignment horizontal="center"/>
    </xf>
    <xf numFmtId="0" fontId="5" fillId="0" borderId="1" xfId="0" applyFont="1" applyBorder="1" applyAlignment="1">
      <alignment horizontal="center"/>
    </xf>
    <xf numFmtId="0" fontId="1" fillId="0" borderId="0" xfId="0" applyFont="1" applyAlignment="1">
      <alignment horizontal="right"/>
    </xf>
    <xf numFmtId="0" fontId="1" fillId="0" borderId="0" xfId="0" applyFont="1" applyAlignment="1">
      <alignment horizontal="center" wrapText="1"/>
    </xf>
    <xf numFmtId="178" fontId="5" fillId="0" borderId="2" xfId="0" applyNumberFormat="1" applyFont="1" applyBorder="1" applyAlignment="1">
      <alignment horizontal="center"/>
    </xf>
    <xf numFmtId="0" fontId="4" fillId="0" borderId="1" xfId="0" applyFont="1" applyBorder="1" applyAlignment="1">
      <alignment horizontal="center"/>
    </xf>
    <xf numFmtId="179" fontId="5" fillId="0" borderId="1" xfId="0" applyNumberFormat="1" applyFont="1" applyBorder="1" applyAlignment="1">
      <alignment horizontal="center"/>
    </xf>
    <xf numFmtId="0" fontId="7" fillId="0" borderId="0" xfId="0" applyFont="1" applyAlignment="1">
      <alignment horizontal="distributed" vertical="center"/>
    </xf>
    <xf numFmtId="0" fontId="6" fillId="0" borderId="0" xfId="0" applyFont="1" applyAlignment="1">
      <alignment horizontal="center"/>
    </xf>
    <xf numFmtId="179" fontId="3" fillId="0" borderId="0" xfId="0" applyNumberFormat="1" applyFont="1" applyAlignment="1">
      <alignment horizontal="right" vertical="center"/>
    </xf>
    <xf numFmtId="0" fontId="4" fillId="0" borderId="0" xfId="0" applyFont="1" applyAlignment="1">
      <alignment horizontal="distributed"/>
    </xf>
    <xf numFmtId="177" fontId="5" fillId="0" borderId="2" xfId="0" applyNumberFormat="1" applyFont="1" applyBorder="1" applyAlignment="1">
      <alignment horizontal="center" shrinkToFit="1"/>
    </xf>
    <xf numFmtId="0" fontId="11" fillId="0" borderId="2" xfId="0" applyFont="1" applyBorder="1" applyAlignment="1">
      <alignment horizontal="center" shrinkToFit="1"/>
    </xf>
    <xf numFmtId="0" fontId="10" fillId="0" borderId="1" xfId="0" applyFont="1" applyBorder="1" applyAlignment="1">
      <alignment horizontal="center"/>
    </xf>
    <xf numFmtId="0" fontId="1" fillId="0" borderId="3" xfId="0" applyFont="1" applyBorder="1" applyAlignment="1">
      <alignment horizontal="center"/>
    </xf>
    <xf numFmtId="0" fontId="11" fillId="0" borderId="1" xfId="0" applyFont="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180" fontId="15" fillId="2" borderId="3" xfId="0" applyNumberFormat="1" applyFont="1" applyFill="1" applyBorder="1" applyAlignment="1">
      <alignment horizontal="center" vertical="center"/>
    </xf>
    <xf numFmtId="49" fontId="15" fillId="2" borderId="3" xfId="0" applyNumberFormat="1" applyFont="1" applyFill="1" applyBorder="1" applyAlignment="1">
      <alignment horizontal="center" vertical="center"/>
    </xf>
    <xf numFmtId="0" fontId="0" fillId="0" borderId="3" xfId="0" applyFill="1" applyBorder="1" applyAlignment="1">
      <alignment horizontal="center" vertical="center"/>
    </xf>
    <xf numFmtId="14" fontId="0" fillId="0" borderId="3" xfId="0" applyNumberFormat="1" applyFill="1" applyBorder="1" applyAlignment="1">
      <alignment horizontal="center" vertical="center"/>
    </xf>
    <xf numFmtId="0" fontId="0" fillId="0" borderId="0" xfId="0" applyFill="1">
      <alignment vertical="center"/>
    </xf>
    <xf numFmtId="14" fontId="0" fillId="0" borderId="3" xfId="0" applyNumberFormat="1" applyFill="1" applyBorder="1">
      <alignment vertical="center"/>
    </xf>
    <xf numFmtId="56" fontId="0" fillId="0" borderId="3" xfId="0" applyNumberFormat="1" applyFill="1" applyBorder="1" applyAlignment="1">
      <alignment horizontal="center" vertical="center"/>
    </xf>
    <xf numFmtId="0" fontId="0" fillId="0" borderId="0" xfId="0" applyFill="1" applyAlignment="1">
      <alignment horizontal="center" vertical="center"/>
    </xf>
    <xf numFmtId="0" fontId="19" fillId="2" borderId="3" xfId="0" applyFont="1" applyFill="1" applyBorder="1" applyAlignment="1">
      <alignment horizontal="center" vertical="center"/>
    </xf>
    <xf numFmtId="0" fontId="20" fillId="2" borderId="3" xfId="0" applyFont="1" applyFill="1" applyBorder="1" applyAlignment="1">
      <alignment horizontal="center" vertical="center"/>
    </xf>
  </cellXfs>
  <cellStyles count="5">
    <cellStyle name="標準" xfId="0" builtinId="0"/>
    <cellStyle name="標準 10" xfId="4" xr:uid="{6D36057B-F59A-49A7-B37E-E27AFA6EC98F}"/>
    <cellStyle name="標準 2_褒賞" xfId="1" xr:uid="{00000000-0005-0000-0000-000001000000}"/>
    <cellStyle name="標準 5" xfId="2" xr:uid="{00000000-0005-0000-0000-000002000000}"/>
    <cellStyle name="標準 7" xfId="3" xr:uid="{FCC2327B-0782-41FD-ABC3-C7A1A37576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66"/>
  </sheetPr>
  <dimension ref="A1:Y33"/>
  <sheetViews>
    <sheetView showZeros="0" tabSelected="1" zoomScale="85" zoomScaleNormal="85" zoomScaleSheetLayoutView="100" workbookViewId="0">
      <selection sqref="A1:P1"/>
    </sheetView>
  </sheetViews>
  <sheetFormatPr defaultColWidth="9" defaultRowHeight="26.25" customHeight="1"/>
  <cols>
    <col min="1" max="1" width="6.25" style="1" customWidth="1"/>
    <col min="2" max="2" width="6.5" style="2" customWidth="1"/>
    <col min="3" max="3" width="1.25" style="2" customWidth="1"/>
    <col min="4" max="4" width="23.75" style="2" customWidth="1"/>
    <col min="5" max="7" width="2.875" style="2" customWidth="1"/>
    <col min="8" max="8" width="5.5" style="2" customWidth="1"/>
    <col min="9" max="9" width="5.125" style="2" customWidth="1"/>
    <col min="10" max="10" width="2.875" style="2" bestFit="1" customWidth="1"/>
    <col min="11" max="11" width="4.25" style="2" customWidth="1"/>
    <col min="12" max="12" width="1.75" style="2" customWidth="1"/>
    <col min="13" max="13" width="9.875" style="2" customWidth="1"/>
    <col min="14" max="14" width="6.25" style="2" bestFit="1" customWidth="1"/>
    <col min="15" max="15" width="2.875" style="2" bestFit="1" customWidth="1"/>
    <col min="16" max="16" width="5.125" style="2" bestFit="1" customWidth="1"/>
    <col min="17" max="16384" width="9" style="2"/>
  </cols>
  <sheetData>
    <row r="1" spans="1:25" ht="39" customHeight="1">
      <c r="A1" s="57" t="s">
        <v>18</v>
      </c>
      <c r="B1" s="57"/>
      <c r="C1" s="57"/>
      <c r="D1" s="57"/>
      <c r="E1" s="57"/>
      <c r="F1" s="57"/>
      <c r="G1" s="57"/>
      <c r="H1" s="57"/>
      <c r="I1" s="57"/>
      <c r="J1" s="57"/>
      <c r="K1" s="57"/>
      <c r="L1" s="57"/>
      <c r="M1" s="57"/>
      <c r="N1" s="57"/>
      <c r="O1" s="57"/>
      <c r="P1" s="57"/>
      <c r="Q1" s="18">
        <v>1</v>
      </c>
    </row>
    <row r="2" spans="1:25" ht="25.5" customHeight="1">
      <c r="B2" s="5"/>
      <c r="M2" s="58">
        <f ca="1">TODAY()</f>
        <v>45383</v>
      </c>
      <c r="N2" s="58"/>
      <c r="O2" s="58"/>
      <c r="P2" s="58"/>
      <c r="Q2" s="65" t="s">
        <v>51</v>
      </c>
      <c r="R2" s="66"/>
      <c r="S2" s="66"/>
      <c r="T2" s="66"/>
      <c r="U2" s="66"/>
      <c r="V2" s="66"/>
      <c r="W2" s="66"/>
      <c r="X2" s="66"/>
      <c r="Y2" s="66"/>
    </row>
    <row r="3" spans="1:25" ht="18.75" customHeight="1">
      <c r="A3" s="6" t="s">
        <v>34</v>
      </c>
      <c r="Q3" s="66"/>
      <c r="R3" s="66"/>
      <c r="S3" s="66"/>
      <c r="T3" s="66"/>
      <c r="U3" s="66"/>
      <c r="V3" s="66"/>
      <c r="W3" s="66"/>
      <c r="X3" s="66"/>
      <c r="Y3" s="66"/>
    </row>
    <row r="4" spans="1:25" ht="26.25" customHeight="1">
      <c r="G4" s="48" t="s">
        <v>16</v>
      </c>
      <c r="H4" s="48"/>
      <c r="I4" s="48"/>
      <c r="K4" s="59">
        <f>VLOOKUP($Q$1,マスター!$A$4:$R$63,4,0)</f>
        <v>0</v>
      </c>
      <c r="L4" s="59"/>
      <c r="M4" s="59"/>
      <c r="N4" s="59"/>
      <c r="O4" s="59"/>
      <c r="P4" s="8"/>
      <c r="Q4" s="66"/>
      <c r="R4" s="66"/>
      <c r="S4" s="66"/>
      <c r="T4" s="66"/>
      <c r="U4" s="66"/>
      <c r="V4" s="66"/>
      <c r="W4" s="66"/>
      <c r="X4" s="66"/>
      <c r="Y4" s="66"/>
    </row>
    <row r="5" spans="1:25" ht="18.75" customHeight="1">
      <c r="G5" s="48" t="s">
        <v>6</v>
      </c>
      <c r="H5" s="48"/>
      <c r="I5" s="48"/>
      <c r="J5" s="9"/>
      <c r="K5" s="44">
        <f>VLOOKUP($Q$1,マスター!$A$4:$R$63,6,0)</f>
        <v>0</v>
      </c>
      <c r="L5" s="44"/>
      <c r="M5" s="50">
        <f>VLOOKUP($Q$1,マスター!$A$4:$R$63,7,0)</f>
        <v>0</v>
      </c>
      <c r="N5" s="50"/>
      <c r="O5" s="50"/>
      <c r="P5" s="24" t="s">
        <v>22</v>
      </c>
      <c r="Q5" s="66"/>
      <c r="R5" s="66"/>
      <c r="S5" s="66"/>
      <c r="T5" s="66"/>
      <c r="U5" s="66"/>
      <c r="V5" s="66"/>
      <c r="W5" s="66"/>
      <c r="X5" s="66"/>
      <c r="Y5" s="66"/>
    </row>
    <row r="6" spans="1:25" ht="33.75" customHeight="1">
      <c r="B6" s="48" t="s">
        <v>7</v>
      </c>
      <c r="C6" s="56"/>
      <c r="D6" s="56"/>
      <c r="E6" s="56"/>
      <c r="F6" s="56"/>
      <c r="G6" s="56"/>
      <c r="H6" s="56"/>
      <c r="I6" s="56"/>
      <c r="J6" s="56"/>
      <c r="K6" s="56"/>
      <c r="L6" s="56"/>
      <c r="M6" s="56"/>
      <c r="N6" s="56"/>
      <c r="O6" s="56"/>
      <c r="Q6" s="66"/>
      <c r="R6" s="66"/>
      <c r="S6" s="66"/>
      <c r="T6" s="66"/>
      <c r="U6" s="66"/>
      <c r="V6" s="66"/>
      <c r="W6" s="66"/>
      <c r="X6" s="66"/>
      <c r="Y6" s="66"/>
    </row>
    <row r="7" spans="1:25" ht="30" customHeight="1">
      <c r="A7" s="45" t="s">
        <v>17</v>
      </c>
      <c r="B7" s="45"/>
      <c r="C7" s="45"/>
      <c r="D7" s="45"/>
      <c r="E7" s="45"/>
      <c r="F7" s="45"/>
      <c r="G7" s="45"/>
      <c r="H7" s="45"/>
      <c r="I7" s="45"/>
      <c r="J7" s="45"/>
      <c r="K7" s="45"/>
      <c r="L7" s="45"/>
      <c r="M7" s="45"/>
      <c r="N7" s="45"/>
      <c r="O7" s="45"/>
      <c r="P7" s="45"/>
      <c r="Q7" s="65" t="s">
        <v>55</v>
      </c>
      <c r="R7" s="66"/>
      <c r="S7" s="66"/>
      <c r="T7" s="66"/>
      <c r="U7" s="66"/>
      <c r="V7" s="66"/>
      <c r="W7" s="66"/>
      <c r="X7" s="66"/>
      <c r="Y7" s="66"/>
    </row>
    <row r="8" spans="1:25" s="3" customFormat="1" ht="30" customHeight="1">
      <c r="A8" s="48" t="s">
        <v>0</v>
      </c>
      <c r="B8" s="48"/>
      <c r="D8" s="62">
        <f>VLOOKUP($Q$1,マスター!$A$4:$R$63,2,0)</f>
        <v>0</v>
      </c>
      <c r="E8" s="62"/>
      <c r="F8" s="62"/>
      <c r="G8" s="62"/>
      <c r="H8" s="62"/>
      <c r="I8" s="62"/>
      <c r="J8" s="62"/>
      <c r="K8" s="62"/>
      <c r="L8" s="62"/>
      <c r="M8" s="62"/>
      <c r="N8" s="62"/>
      <c r="O8" s="62"/>
      <c r="P8" s="62"/>
      <c r="Q8" s="66"/>
      <c r="R8" s="66"/>
      <c r="S8" s="66"/>
      <c r="T8" s="66"/>
      <c r="U8" s="66"/>
      <c r="V8" s="66"/>
      <c r="W8" s="66"/>
      <c r="X8" s="66"/>
      <c r="Y8" s="66"/>
    </row>
    <row r="9" spans="1:25" s="3" customFormat="1" ht="30" customHeight="1">
      <c r="A9" s="48" t="s">
        <v>1</v>
      </c>
      <c r="B9" s="48"/>
      <c r="D9" s="60">
        <f>VLOOKUP($Q$1,マスター!$A$4:$R$63,4,0)</f>
        <v>0</v>
      </c>
      <c r="E9" s="61"/>
      <c r="F9" s="61"/>
      <c r="G9" s="61"/>
      <c r="H9" s="61"/>
      <c r="I9" s="61"/>
      <c r="J9" s="4" t="s">
        <v>11</v>
      </c>
      <c r="K9" s="4"/>
      <c r="M9" s="50">
        <f>VLOOKUP($Q$1,マスター!$A$4:$R$63,5,0)</f>
        <v>0</v>
      </c>
      <c r="N9" s="50"/>
      <c r="O9" s="50"/>
      <c r="P9" s="50"/>
      <c r="Q9" s="66"/>
      <c r="R9" s="66"/>
      <c r="S9" s="66"/>
      <c r="T9" s="66"/>
      <c r="U9" s="66"/>
      <c r="V9" s="66"/>
      <c r="W9" s="66"/>
      <c r="X9" s="66"/>
      <c r="Y9" s="66"/>
    </row>
    <row r="10" spans="1:25" s="3" customFormat="1" ht="30" customHeight="1">
      <c r="A10" s="48" t="s">
        <v>2</v>
      </c>
      <c r="B10" s="48"/>
      <c r="D10" s="50">
        <f>VLOOKUP($Q$1,マスター!$A$4:$R$63,12,0)</f>
        <v>0</v>
      </c>
      <c r="E10" s="50"/>
      <c r="F10" s="50"/>
      <c r="G10" s="51" t="s">
        <v>9</v>
      </c>
      <c r="H10" s="51"/>
      <c r="I10" s="54" t="e">
        <f>VLOOKUP($Q$1,マスター!$A$4:$R$63,13,0)</f>
        <v>#N/A</v>
      </c>
      <c r="J10" s="54"/>
      <c r="K10" s="54"/>
      <c r="L10" s="51" t="s">
        <v>10</v>
      </c>
      <c r="M10" s="51"/>
      <c r="N10" s="54" t="e">
        <f>VLOOKUP($Q$1,マスター!$A$4:$R$63,14,0)</f>
        <v>#N/A</v>
      </c>
      <c r="O10" s="54"/>
      <c r="P10" s="54"/>
      <c r="Q10" s="66"/>
      <c r="R10" s="66"/>
      <c r="S10" s="66"/>
      <c r="T10" s="66"/>
      <c r="U10" s="66"/>
      <c r="V10" s="66"/>
      <c r="W10" s="66"/>
      <c r="X10" s="66"/>
      <c r="Y10" s="66"/>
    </row>
    <row r="11" spans="1:25" s="3" customFormat="1" ht="30" customHeight="1">
      <c r="A11" s="48" t="s">
        <v>3</v>
      </c>
      <c r="B11" s="48"/>
      <c r="D11" s="50">
        <f>VLOOKUP($Q$1,マスター!$A$4:$R$63,15,0)</f>
        <v>0</v>
      </c>
      <c r="E11" s="50"/>
      <c r="F11" s="50"/>
      <c r="G11" s="50"/>
      <c r="H11" s="50"/>
      <c r="I11" s="50"/>
      <c r="J11" s="50"/>
      <c r="K11" s="50"/>
      <c r="L11" s="12"/>
      <c r="M11" s="10" t="s">
        <v>14</v>
      </c>
      <c r="N11" s="53">
        <f>VLOOKUP($Q$1,マスター!$A$4:$R$63,16,0)</f>
        <v>0</v>
      </c>
      <c r="O11" s="53"/>
      <c r="P11" s="53"/>
    </row>
    <row r="12" spans="1:25" s="3" customFormat="1" ht="30" customHeight="1">
      <c r="A12" s="48" t="s">
        <v>4</v>
      </c>
      <c r="B12" s="48"/>
      <c r="D12" s="33">
        <f>VLOOKUP($Q$1,マスター!$A$4:$R$63,17,0)</f>
        <v>0</v>
      </c>
      <c r="E12" s="54" t="s">
        <v>12</v>
      </c>
      <c r="F12" s="54"/>
      <c r="G12" s="55">
        <f>VLOOKUP($Q$1,マスター!$A$4:$R$63,18,0)</f>
        <v>0</v>
      </c>
      <c r="H12" s="55"/>
      <c r="I12" s="55"/>
      <c r="J12" s="55"/>
      <c r="K12" s="55"/>
      <c r="L12" s="55"/>
      <c r="M12" s="12"/>
      <c r="N12" s="12"/>
    </row>
    <row r="13" spans="1:25" s="3" customFormat="1" ht="21" customHeight="1">
      <c r="A13" s="47" t="s">
        <v>5</v>
      </c>
      <c r="B13" s="48"/>
      <c r="D13" s="49">
        <f>VLOOKUP($Q$1,マスター!$A$4:$R$63,10,0)</f>
        <v>0</v>
      </c>
      <c r="E13" s="49"/>
      <c r="F13" s="12"/>
      <c r="G13" s="12"/>
      <c r="H13" s="51" t="s">
        <v>13</v>
      </c>
      <c r="I13" s="51"/>
      <c r="J13" s="51"/>
      <c r="K13" s="51"/>
      <c r="L13" s="12"/>
      <c r="M13" s="49">
        <f>VLOOKUP($Q$1,マスター!$A$4:$R$63,8,0)</f>
        <v>0</v>
      </c>
      <c r="N13" s="49"/>
      <c r="O13" s="49"/>
      <c r="P13" s="49"/>
    </row>
    <row r="14" spans="1:25" s="3" customFormat="1" ht="14.25" customHeight="1">
      <c r="A14" s="52" t="str">
        <f>"( 第 "&amp;VLOOKUP(Q1,マスター!A4:R63,9,0)&amp;" 種 )"</f>
        <v>( 第  種 )</v>
      </c>
      <c r="B14" s="52"/>
      <c r="D14" s="50"/>
      <c r="E14" s="50"/>
      <c r="F14" s="12"/>
      <c r="G14" s="12"/>
      <c r="H14" s="51"/>
      <c r="I14" s="51"/>
      <c r="J14" s="51"/>
      <c r="K14" s="51"/>
      <c r="M14" s="50"/>
      <c r="N14" s="50"/>
      <c r="O14" s="50"/>
      <c r="P14" s="50"/>
    </row>
    <row r="15" spans="1:25" s="3" customFormat="1" ht="30" customHeight="1">
      <c r="A15" s="7"/>
      <c r="B15" s="13" t="s">
        <v>8</v>
      </c>
      <c r="D15" s="11" t="s">
        <v>19</v>
      </c>
      <c r="H15" s="45" t="s">
        <v>15</v>
      </c>
      <c r="I15" s="45"/>
      <c r="J15" s="46">
        <f>VLOOKUP($Q$1,マスター!$A$4:$R$47,3,0)</f>
        <v>0</v>
      </c>
      <c r="K15" s="46"/>
      <c r="L15" s="46"/>
      <c r="M15" s="46"/>
      <c r="N15" s="46"/>
      <c r="O15" s="46"/>
      <c r="P15" s="46"/>
    </row>
    <row r="16" spans="1:25" s="3" customFormat="1" ht="30" customHeight="1">
      <c r="A16" s="25"/>
      <c r="B16" s="26"/>
      <c r="C16" s="27"/>
      <c r="D16" s="28"/>
      <c r="E16" s="27"/>
      <c r="F16" s="27"/>
      <c r="G16" s="27"/>
      <c r="H16" s="29"/>
      <c r="I16" s="29"/>
      <c r="J16" s="30"/>
      <c r="K16" s="30"/>
      <c r="L16" s="30"/>
      <c r="M16" s="30"/>
      <c r="N16" s="30"/>
      <c r="O16" s="30"/>
      <c r="P16" s="30"/>
    </row>
    <row r="17" spans="1:17" ht="29.25" customHeight="1">
      <c r="A17" s="31"/>
      <c r="B17" s="32"/>
      <c r="C17" s="32"/>
      <c r="D17" s="32"/>
      <c r="E17" s="32"/>
      <c r="F17" s="32"/>
      <c r="G17" s="32"/>
      <c r="H17" s="32"/>
      <c r="I17" s="32"/>
      <c r="J17" s="32"/>
      <c r="K17" s="32"/>
      <c r="L17" s="32"/>
      <c r="M17" s="32"/>
      <c r="N17" s="32"/>
      <c r="O17" s="32"/>
      <c r="P17" s="32"/>
    </row>
    <row r="18" spans="1:17" ht="39" customHeight="1">
      <c r="A18" s="57" t="s">
        <v>18</v>
      </c>
      <c r="B18" s="57"/>
      <c r="C18" s="57"/>
      <c r="D18" s="57"/>
      <c r="E18" s="57"/>
      <c r="F18" s="57"/>
      <c r="G18" s="57"/>
      <c r="H18" s="57"/>
      <c r="I18" s="57"/>
      <c r="J18" s="57"/>
      <c r="K18" s="57"/>
      <c r="L18" s="57"/>
      <c r="M18" s="57"/>
      <c r="N18" s="57"/>
      <c r="O18" s="57"/>
      <c r="P18" s="57"/>
      <c r="Q18" s="18">
        <v>1</v>
      </c>
    </row>
    <row r="19" spans="1:17" ht="26.25" customHeight="1">
      <c r="B19" s="5"/>
      <c r="M19" s="58">
        <f ca="1">TODAY()</f>
        <v>45383</v>
      </c>
      <c r="N19" s="58"/>
      <c r="O19" s="58"/>
      <c r="P19" s="58"/>
    </row>
    <row r="20" spans="1:17" ht="18.75" customHeight="1">
      <c r="A20" s="6" t="s">
        <v>34</v>
      </c>
    </row>
    <row r="21" spans="1:17" ht="26.25" customHeight="1">
      <c r="G21" s="48" t="s">
        <v>16</v>
      </c>
      <c r="H21" s="48"/>
      <c r="I21" s="48"/>
      <c r="K21" s="59">
        <f>VLOOKUP($Q$1,マスター!$A$4:$R$63,4,0)</f>
        <v>0</v>
      </c>
      <c r="L21" s="59"/>
      <c r="M21" s="59"/>
      <c r="N21" s="59"/>
      <c r="O21" s="59"/>
      <c r="P21" s="8"/>
    </row>
    <row r="22" spans="1:17" ht="18.75" customHeight="1">
      <c r="G22" s="48" t="s">
        <v>6</v>
      </c>
      <c r="H22" s="48"/>
      <c r="I22" s="48"/>
      <c r="J22" s="9"/>
      <c r="K22" s="44">
        <f>VLOOKUP($Q$1,マスター!$A$4:$R$63,6,0)</f>
        <v>0</v>
      </c>
      <c r="L22" s="44"/>
      <c r="M22" s="50">
        <f>VLOOKUP($Q$1,マスター!$A$4:$R$63,7,0)</f>
        <v>0</v>
      </c>
      <c r="N22" s="50"/>
      <c r="O22" s="50"/>
      <c r="P22" s="24" t="s">
        <v>22</v>
      </c>
      <c r="Q22" s="4"/>
    </row>
    <row r="23" spans="1:17" ht="34.5" customHeight="1">
      <c r="B23" s="48" t="s">
        <v>7</v>
      </c>
      <c r="C23" s="56"/>
      <c r="D23" s="56"/>
      <c r="E23" s="56"/>
      <c r="F23" s="56"/>
      <c r="G23" s="56"/>
      <c r="H23" s="56"/>
      <c r="I23" s="56"/>
      <c r="J23" s="56"/>
      <c r="K23" s="56"/>
      <c r="L23" s="56"/>
      <c r="M23" s="56"/>
      <c r="N23" s="56"/>
      <c r="O23" s="56"/>
    </row>
    <row r="24" spans="1:17" ht="30" customHeight="1">
      <c r="A24" s="45" t="s">
        <v>17</v>
      </c>
      <c r="B24" s="45"/>
      <c r="C24" s="45"/>
      <c r="D24" s="45"/>
      <c r="E24" s="45"/>
      <c r="F24" s="45"/>
      <c r="G24" s="45"/>
      <c r="H24" s="45"/>
      <c r="I24" s="45"/>
      <c r="J24" s="45"/>
      <c r="K24" s="45"/>
      <c r="L24" s="45"/>
      <c r="M24" s="45"/>
      <c r="N24" s="45"/>
      <c r="O24" s="45"/>
      <c r="P24" s="45"/>
    </row>
    <row r="25" spans="1:17" ht="30" customHeight="1">
      <c r="A25" s="48" t="s">
        <v>0</v>
      </c>
      <c r="B25" s="48"/>
      <c r="C25" s="3"/>
      <c r="D25" s="62">
        <f>VLOOKUP($Q$1,マスター!$A$4:$R$63,2,0)</f>
        <v>0</v>
      </c>
      <c r="E25" s="62"/>
      <c r="F25" s="62"/>
      <c r="G25" s="62"/>
      <c r="H25" s="62"/>
      <c r="I25" s="62"/>
      <c r="J25" s="62"/>
      <c r="K25" s="62"/>
      <c r="L25" s="62"/>
      <c r="M25" s="62"/>
      <c r="N25" s="62"/>
      <c r="O25" s="62"/>
      <c r="P25" s="62"/>
      <c r="Q25" s="3"/>
    </row>
    <row r="26" spans="1:17" ht="30" customHeight="1">
      <c r="A26" s="48" t="s">
        <v>1</v>
      </c>
      <c r="B26" s="48"/>
      <c r="C26" s="3"/>
      <c r="D26" s="60">
        <f>VLOOKUP($Q$1,マスター!$A$4:$R$63,4,0)</f>
        <v>0</v>
      </c>
      <c r="E26" s="61"/>
      <c r="F26" s="61"/>
      <c r="G26" s="61"/>
      <c r="H26" s="61"/>
      <c r="I26" s="61"/>
      <c r="J26" s="4" t="s">
        <v>11</v>
      </c>
      <c r="K26" s="4"/>
      <c r="L26" s="3"/>
      <c r="M26" s="50">
        <f>VLOOKUP($Q$1,マスター!$A$4:$R$63,5,0)</f>
        <v>0</v>
      </c>
      <c r="N26" s="50"/>
      <c r="O26" s="50"/>
      <c r="P26" s="50"/>
      <c r="Q26" s="3"/>
    </row>
    <row r="27" spans="1:17" ht="30" customHeight="1">
      <c r="A27" s="48" t="s">
        <v>2</v>
      </c>
      <c r="B27" s="48"/>
      <c r="C27" s="3"/>
      <c r="D27" s="50">
        <f>VLOOKUP($Q$1,マスター!$A$4:$R$63,12,0)</f>
        <v>0</v>
      </c>
      <c r="E27" s="50"/>
      <c r="F27" s="50"/>
      <c r="G27" s="51" t="s">
        <v>9</v>
      </c>
      <c r="H27" s="51"/>
      <c r="I27" s="54" t="e">
        <f>VLOOKUP($Q$1,マスター!$A$4:$R$63,13,0)</f>
        <v>#N/A</v>
      </c>
      <c r="J27" s="54"/>
      <c r="K27" s="54"/>
      <c r="L27" s="51" t="s">
        <v>10</v>
      </c>
      <c r="M27" s="51"/>
      <c r="N27" s="54" t="e">
        <f>VLOOKUP($Q$1,マスター!$A$4:$R$63,14,0)</f>
        <v>#N/A</v>
      </c>
      <c r="O27" s="54"/>
      <c r="P27" s="54"/>
      <c r="Q27" s="3"/>
    </row>
    <row r="28" spans="1:17" ht="30" customHeight="1">
      <c r="A28" s="48" t="s">
        <v>3</v>
      </c>
      <c r="B28" s="48"/>
      <c r="C28" s="3"/>
      <c r="D28" s="50">
        <f>VLOOKUP($Q$1,マスター!$A$4:$R$63,15,0)</f>
        <v>0</v>
      </c>
      <c r="E28" s="50"/>
      <c r="F28" s="50"/>
      <c r="G28" s="50"/>
      <c r="H28" s="50"/>
      <c r="I28" s="50"/>
      <c r="J28" s="50"/>
      <c r="K28" s="50"/>
      <c r="L28" s="12"/>
      <c r="M28" s="10" t="s">
        <v>14</v>
      </c>
      <c r="N28" s="53">
        <f>VLOOKUP($Q$1,マスター!$A$4:$R$63,16,0)</f>
        <v>0</v>
      </c>
      <c r="O28" s="53"/>
      <c r="P28" s="53"/>
      <c r="Q28" s="3"/>
    </row>
    <row r="29" spans="1:17" ht="30" customHeight="1">
      <c r="A29" s="48" t="s">
        <v>4</v>
      </c>
      <c r="B29" s="48"/>
      <c r="C29" s="3"/>
      <c r="D29" s="33">
        <f>VLOOKUP($Q$1,マスター!$A$4:$R$63,17,0)</f>
        <v>0</v>
      </c>
      <c r="E29" s="54" t="s">
        <v>12</v>
      </c>
      <c r="F29" s="54"/>
      <c r="G29" s="55">
        <f>VLOOKUP($Q$1,マスター!$A$4:$R$63,18,0)</f>
        <v>0</v>
      </c>
      <c r="H29" s="55"/>
      <c r="I29" s="55"/>
      <c r="J29" s="55"/>
      <c r="K29" s="55"/>
      <c r="L29" s="55"/>
      <c r="M29" s="12"/>
      <c r="N29" s="12"/>
      <c r="O29" s="3"/>
      <c r="P29" s="3"/>
      <c r="Q29" s="3"/>
    </row>
    <row r="30" spans="1:17" ht="21" customHeight="1">
      <c r="A30" s="47" t="s">
        <v>5</v>
      </c>
      <c r="B30" s="48"/>
      <c r="C30" s="3"/>
      <c r="D30" s="49">
        <f>VLOOKUP($Q$1,マスター!$A$4:$R$63,10,0)</f>
        <v>0</v>
      </c>
      <c r="E30" s="49"/>
      <c r="F30" s="12"/>
      <c r="G30" s="12"/>
      <c r="H30" s="51" t="s">
        <v>13</v>
      </c>
      <c r="I30" s="51"/>
      <c r="J30" s="51"/>
      <c r="K30" s="51"/>
      <c r="L30" s="12"/>
      <c r="M30" s="49">
        <f>VLOOKUP($Q$1,マスター!$A$4:$R$63,8,0)</f>
        <v>0</v>
      </c>
      <c r="N30" s="49"/>
      <c r="O30" s="49"/>
      <c r="P30" s="49"/>
      <c r="Q30" s="3"/>
    </row>
    <row r="31" spans="1:17" ht="14.25" customHeight="1">
      <c r="A31" s="52" t="str">
        <f>"( 第 "&amp;VLOOKUP(Q1,マスター!A4:R63,9,0)&amp;" 種 )"</f>
        <v>( 第  種 )</v>
      </c>
      <c r="B31" s="52"/>
      <c r="C31" s="3"/>
      <c r="D31" s="50"/>
      <c r="E31" s="50"/>
      <c r="F31" s="12"/>
      <c r="G31" s="12"/>
      <c r="H31" s="51"/>
      <c r="I31" s="51"/>
      <c r="J31" s="51"/>
      <c r="K31" s="51"/>
      <c r="L31" s="3"/>
      <c r="M31" s="50"/>
      <c r="N31" s="50"/>
      <c r="O31" s="50"/>
      <c r="P31" s="50"/>
      <c r="Q31" s="3"/>
    </row>
    <row r="32" spans="1:17" ht="30" customHeight="1">
      <c r="A32" s="7"/>
      <c r="B32" s="13" t="s">
        <v>8</v>
      </c>
      <c r="C32" s="3"/>
      <c r="D32" s="11" t="s">
        <v>19</v>
      </c>
      <c r="E32" s="3"/>
      <c r="F32" s="3"/>
      <c r="G32" s="3"/>
      <c r="H32" s="45" t="s">
        <v>15</v>
      </c>
      <c r="I32" s="45"/>
      <c r="J32" s="46">
        <f>VLOOKUP($Q$1,マスター!$A$4:$R$47,3,0)</f>
        <v>0</v>
      </c>
      <c r="K32" s="46"/>
      <c r="L32" s="46"/>
      <c r="M32" s="46"/>
      <c r="N32" s="46"/>
      <c r="O32" s="46"/>
      <c r="P32" s="46"/>
      <c r="Q32" s="3"/>
    </row>
    <row r="33" spans="1:17" ht="26.25" customHeight="1">
      <c r="A33" s="25"/>
      <c r="B33" s="26"/>
      <c r="C33" s="27"/>
      <c r="D33" s="28"/>
      <c r="E33" s="27"/>
      <c r="F33" s="27"/>
      <c r="G33" s="27"/>
      <c r="H33" s="29"/>
      <c r="I33" s="29"/>
      <c r="J33" s="30"/>
      <c r="K33" s="30"/>
      <c r="L33" s="30"/>
      <c r="M33" s="30"/>
      <c r="N33" s="30"/>
      <c r="O33" s="30"/>
      <c r="P33" s="30"/>
      <c r="Q33" s="3"/>
    </row>
  </sheetData>
  <mergeCells count="68">
    <mergeCell ref="Q2:Y6"/>
    <mergeCell ref="Q7:Y10"/>
    <mergeCell ref="G22:I22"/>
    <mergeCell ref="M22:O22"/>
    <mergeCell ref="N10:P10"/>
    <mergeCell ref="N27:P27"/>
    <mergeCell ref="I10:K10"/>
    <mergeCell ref="J15:P15"/>
    <mergeCell ref="G27:H27"/>
    <mergeCell ref="L27:M27"/>
    <mergeCell ref="D26:I26"/>
    <mergeCell ref="I27:K27"/>
    <mergeCell ref="B23:O23"/>
    <mergeCell ref="A24:P24"/>
    <mergeCell ref="A25:B25"/>
    <mergeCell ref="D25:P25"/>
    <mergeCell ref="A26:B26"/>
    <mergeCell ref="M26:P26"/>
    <mergeCell ref="A11:B11"/>
    <mergeCell ref="D11:K11"/>
    <mergeCell ref="N11:P11"/>
    <mergeCell ref="A12:B12"/>
    <mergeCell ref="E12:F12"/>
    <mergeCell ref="G12:L12"/>
    <mergeCell ref="A13:B13"/>
    <mergeCell ref="D13:E14"/>
    <mergeCell ref="H13:K14"/>
    <mergeCell ref="M13:P14"/>
    <mergeCell ref="A14:B14"/>
    <mergeCell ref="A1:P1"/>
    <mergeCell ref="M2:P2"/>
    <mergeCell ref="G4:I4"/>
    <mergeCell ref="K4:O4"/>
    <mergeCell ref="G5:I5"/>
    <mergeCell ref="K5:L5"/>
    <mergeCell ref="M5:O5"/>
    <mergeCell ref="B6:O6"/>
    <mergeCell ref="A18:P18"/>
    <mergeCell ref="M19:P19"/>
    <mergeCell ref="G21:I21"/>
    <mergeCell ref="K21:O21"/>
    <mergeCell ref="A10:B10"/>
    <mergeCell ref="D10:F10"/>
    <mergeCell ref="G10:H10"/>
    <mergeCell ref="L10:M10"/>
    <mergeCell ref="D9:I9"/>
    <mergeCell ref="A7:P7"/>
    <mergeCell ref="A8:B8"/>
    <mergeCell ref="D8:P8"/>
    <mergeCell ref="A9:B9"/>
    <mergeCell ref="M9:P9"/>
    <mergeCell ref="H15:I15"/>
    <mergeCell ref="K22:L22"/>
    <mergeCell ref="H32:I32"/>
    <mergeCell ref="J32:P32"/>
    <mergeCell ref="A30:B30"/>
    <mergeCell ref="D30:E31"/>
    <mergeCell ref="H30:K31"/>
    <mergeCell ref="M30:P31"/>
    <mergeCell ref="A31:B31"/>
    <mergeCell ref="A28:B28"/>
    <mergeCell ref="D28:K28"/>
    <mergeCell ref="N28:P28"/>
    <mergeCell ref="A29:B29"/>
    <mergeCell ref="E29:F29"/>
    <mergeCell ref="G29:L29"/>
    <mergeCell ref="A27:B27"/>
    <mergeCell ref="D27:F27"/>
  </mergeCells>
  <phoneticPr fontId="8"/>
  <printOptions horizontalCentered="1" verticalCentered="1"/>
  <pageMargins left="0.9055118110236221" right="0.39370078740157483" top="0.19685039370078741" bottom="0.3937007874015748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EC6AE94-A52A-4269-8A01-1F458A83CB15}">
          <x14:formula1>
            <xm:f>会場!$B$3:$B$15</xm:f>
          </x14:formula1>
          <xm:sqref>D10:F10 D27:F27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4B859-20A4-4A5F-B2FD-72EB52B45568}">
  <sheetPr>
    <pageSetUpPr fitToPage="1"/>
  </sheetPr>
  <dimension ref="A1:Y65"/>
  <sheetViews>
    <sheetView topLeftCell="B1" zoomScaleNormal="100" workbookViewId="0">
      <selection activeCell="L2" sqref="L2"/>
    </sheetView>
  </sheetViews>
  <sheetFormatPr defaultRowHeight="13.5"/>
  <cols>
    <col min="1" max="1" width="4.25" bestFit="1" customWidth="1"/>
    <col min="2" max="2" width="51.75" style="20" bestFit="1" customWidth="1"/>
    <col min="3" max="3" width="9.125" bestFit="1" customWidth="1"/>
    <col min="4" max="4" width="20.125" bestFit="1" customWidth="1"/>
    <col min="5" max="5" width="11" customWidth="1"/>
    <col min="6" max="6" width="13" bestFit="1" customWidth="1"/>
    <col min="7" max="7" width="11" customWidth="1"/>
    <col min="8" max="8" width="13.125" customWidth="1"/>
    <col min="9" max="9" width="15.125" bestFit="1" customWidth="1"/>
    <col min="10" max="10" width="13.125" customWidth="1"/>
    <col min="11" max="11" width="35" style="20" customWidth="1"/>
    <col min="12" max="12" width="40.5" style="20" customWidth="1"/>
    <col min="13" max="14" width="9" style="20" customWidth="1"/>
    <col min="15" max="15" width="40.25" style="20" bestFit="1" customWidth="1"/>
    <col min="16" max="16" width="9.5" style="20" bestFit="1" customWidth="1"/>
    <col min="17" max="18" width="11.625" style="20" bestFit="1" customWidth="1"/>
  </cols>
  <sheetData>
    <row r="1" spans="1:25" ht="17.25">
      <c r="A1" s="64" t="s">
        <v>23</v>
      </c>
      <c r="B1" s="64"/>
      <c r="C1" s="64"/>
      <c r="D1" s="64"/>
      <c r="E1" s="64"/>
      <c r="F1" s="64"/>
      <c r="G1" s="64"/>
      <c r="H1" s="64"/>
      <c r="I1" s="64"/>
      <c r="J1" s="64"/>
      <c r="K1" s="64"/>
      <c r="L1" s="64"/>
      <c r="M1" s="64"/>
      <c r="N1" s="64"/>
      <c r="O1" s="64"/>
      <c r="P1" s="64"/>
      <c r="Q1" s="64"/>
      <c r="R1" s="64"/>
    </row>
    <row r="2" spans="1:25">
      <c r="A2" s="14" t="s">
        <v>50</v>
      </c>
      <c r="B2" s="14" t="s">
        <v>0</v>
      </c>
      <c r="C2" s="14" t="s">
        <v>20</v>
      </c>
      <c r="D2" s="14" t="s">
        <v>44</v>
      </c>
      <c r="E2" s="14" t="s">
        <v>35</v>
      </c>
      <c r="F2" s="14" t="s">
        <v>47</v>
      </c>
      <c r="G2" s="14" t="s">
        <v>42</v>
      </c>
      <c r="H2" s="14" t="s">
        <v>13</v>
      </c>
      <c r="I2" s="14" t="s">
        <v>49</v>
      </c>
      <c r="J2" s="14" t="s">
        <v>36</v>
      </c>
      <c r="K2" s="14" t="s">
        <v>1</v>
      </c>
      <c r="L2" s="14" t="s">
        <v>37</v>
      </c>
      <c r="M2" s="35" t="s">
        <v>9</v>
      </c>
      <c r="N2" s="35" t="s">
        <v>40</v>
      </c>
      <c r="O2" s="35" t="s">
        <v>3</v>
      </c>
      <c r="P2" s="35" t="s">
        <v>14</v>
      </c>
      <c r="Q2" s="63" t="s">
        <v>4</v>
      </c>
      <c r="R2" s="63"/>
    </row>
    <row r="3" spans="1:25" s="41" customFormat="1">
      <c r="A3" s="38" t="s">
        <v>21</v>
      </c>
      <c r="B3" s="21" t="s">
        <v>46</v>
      </c>
      <c r="C3" s="22"/>
      <c r="D3" s="22" t="s">
        <v>45</v>
      </c>
      <c r="E3" s="39" t="s">
        <v>26</v>
      </c>
      <c r="F3" s="39" t="s">
        <v>48</v>
      </c>
      <c r="G3" s="39" t="s">
        <v>43</v>
      </c>
      <c r="H3" s="39" t="s">
        <v>27</v>
      </c>
      <c r="I3" s="23">
        <v>2</v>
      </c>
      <c r="J3" s="39" t="s">
        <v>28</v>
      </c>
      <c r="K3" s="22" t="s">
        <v>29</v>
      </c>
      <c r="L3" s="22" t="s">
        <v>24</v>
      </c>
      <c r="M3" s="22" t="s">
        <v>54</v>
      </c>
      <c r="N3" s="76" t="s">
        <v>53</v>
      </c>
      <c r="O3" s="22" t="s">
        <v>30</v>
      </c>
      <c r="P3" s="22" t="s">
        <v>31</v>
      </c>
      <c r="Q3" s="40">
        <v>45403</v>
      </c>
      <c r="R3" s="40">
        <f>Q3</f>
        <v>45403</v>
      </c>
    </row>
    <row r="4" spans="1:25">
      <c r="A4" s="36">
        <v>1</v>
      </c>
      <c r="B4" s="37"/>
      <c r="C4" s="14"/>
      <c r="D4" s="14"/>
      <c r="E4" s="16"/>
      <c r="F4" s="16"/>
      <c r="G4" s="16"/>
      <c r="H4" s="16"/>
      <c r="I4" s="17"/>
      <c r="J4" s="17"/>
      <c r="K4" s="69"/>
      <c r="L4" s="69"/>
      <c r="M4" s="69" t="e">
        <f>VLOOKUP(L4,会場!$B$3:$C$22,2,)</f>
        <v>#N/A</v>
      </c>
      <c r="N4" s="69" t="e">
        <f>VLOOKUP(M4,会場!$C$3:$D$22,2,)</f>
        <v>#N/A</v>
      </c>
      <c r="O4" s="69"/>
      <c r="P4" s="69"/>
      <c r="Q4" s="70"/>
      <c r="R4" s="70">
        <f t="shared" ref="R4:R63" si="0">Q4</f>
        <v>0</v>
      </c>
      <c r="S4" s="71"/>
      <c r="T4" s="71"/>
      <c r="U4" s="71"/>
      <c r="V4" s="71"/>
      <c r="W4" s="71"/>
      <c r="X4" s="71"/>
      <c r="Y4" s="71"/>
    </row>
    <row r="5" spans="1:25">
      <c r="A5" s="36">
        <v>2</v>
      </c>
      <c r="B5" s="37"/>
      <c r="C5" s="14"/>
      <c r="D5" s="14"/>
      <c r="E5" s="16"/>
      <c r="F5" s="16"/>
      <c r="G5" s="16"/>
      <c r="H5" s="16"/>
      <c r="I5" s="17"/>
      <c r="J5" s="17"/>
      <c r="K5" s="69"/>
      <c r="L5" s="69"/>
      <c r="M5" s="69" t="e">
        <f>VLOOKUP(L5,会場!$B$3:$C$22,2,)</f>
        <v>#N/A</v>
      </c>
      <c r="N5" s="69" t="e">
        <f>VLOOKUP(M5,会場!$C$3:$D$22,2,)</f>
        <v>#N/A</v>
      </c>
      <c r="O5" s="69"/>
      <c r="P5" s="69"/>
      <c r="Q5" s="72"/>
      <c r="R5" s="70">
        <f t="shared" si="0"/>
        <v>0</v>
      </c>
      <c r="S5" s="71"/>
      <c r="T5" s="71"/>
      <c r="U5" s="71"/>
      <c r="V5" s="71"/>
      <c r="W5" s="71"/>
      <c r="X5" s="71"/>
      <c r="Y5" s="71"/>
    </row>
    <row r="6" spans="1:25">
      <c r="A6" s="36">
        <v>3</v>
      </c>
      <c r="B6" s="37"/>
      <c r="C6" s="14"/>
      <c r="D6" s="14"/>
      <c r="E6" s="16"/>
      <c r="F6" s="16"/>
      <c r="G6" s="16"/>
      <c r="H6" s="16"/>
      <c r="I6" s="17"/>
      <c r="J6" s="17"/>
      <c r="K6" s="69"/>
      <c r="L6" s="69"/>
      <c r="M6" s="69" t="e">
        <f>VLOOKUP(L6,会場!$B$3:$C$22,2,)</f>
        <v>#N/A</v>
      </c>
      <c r="N6" s="69" t="e">
        <f>VLOOKUP(M6,会場!$C$3:$D$22,2,)</f>
        <v>#N/A</v>
      </c>
      <c r="O6" s="69"/>
      <c r="P6" s="69"/>
      <c r="Q6" s="70"/>
      <c r="R6" s="70">
        <f t="shared" si="0"/>
        <v>0</v>
      </c>
      <c r="S6" s="71"/>
      <c r="T6" s="71"/>
      <c r="U6" s="71"/>
      <c r="V6" s="71"/>
      <c r="W6" s="71"/>
      <c r="X6" s="71"/>
      <c r="Y6" s="71"/>
    </row>
    <row r="7" spans="1:25">
      <c r="A7" s="36">
        <v>4</v>
      </c>
      <c r="B7" s="37"/>
      <c r="C7" s="14"/>
      <c r="D7" s="14"/>
      <c r="E7" s="16"/>
      <c r="F7" s="16"/>
      <c r="G7" s="16"/>
      <c r="H7" s="16"/>
      <c r="I7" s="17"/>
      <c r="J7" s="17"/>
      <c r="K7" s="69"/>
      <c r="L7" s="69"/>
      <c r="M7" s="69" t="e">
        <f>VLOOKUP(L7,会場!$B$3:$C$22,2,)</f>
        <v>#N/A</v>
      </c>
      <c r="N7" s="69" t="e">
        <f>VLOOKUP(M7,会場!$C$3:$D$22,2,)</f>
        <v>#N/A</v>
      </c>
      <c r="O7" s="69"/>
      <c r="P7" s="69"/>
      <c r="Q7" s="70"/>
      <c r="R7" s="70">
        <f t="shared" si="0"/>
        <v>0</v>
      </c>
      <c r="S7" s="71"/>
      <c r="T7" s="71"/>
      <c r="U7" s="71"/>
      <c r="V7" s="71"/>
      <c r="W7" s="71"/>
      <c r="X7" s="71"/>
      <c r="Y7" s="71"/>
    </row>
    <row r="8" spans="1:25">
      <c r="A8" s="36">
        <v>5</v>
      </c>
      <c r="B8" s="37"/>
      <c r="C8" s="14"/>
      <c r="D8" s="14"/>
      <c r="E8" s="16"/>
      <c r="F8" s="16"/>
      <c r="G8" s="16"/>
      <c r="H8" s="16"/>
      <c r="I8" s="17"/>
      <c r="J8" s="17"/>
      <c r="K8" s="69"/>
      <c r="L8" s="69"/>
      <c r="M8" s="69" t="e">
        <f>VLOOKUP(L8,会場!$B$3:$C$22,2,)</f>
        <v>#N/A</v>
      </c>
      <c r="N8" s="69" t="e">
        <f>VLOOKUP(M8,会場!$C$3:$D$22,2,)</f>
        <v>#N/A</v>
      </c>
      <c r="O8" s="69"/>
      <c r="P8" s="69"/>
      <c r="Q8" s="72"/>
      <c r="R8" s="70">
        <f t="shared" si="0"/>
        <v>0</v>
      </c>
      <c r="S8" s="71"/>
      <c r="T8" s="71"/>
      <c r="U8" s="71"/>
      <c r="V8" s="71"/>
      <c r="W8" s="71"/>
      <c r="X8" s="71"/>
      <c r="Y8" s="71"/>
    </row>
    <row r="9" spans="1:25">
      <c r="A9" s="36">
        <v>6</v>
      </c>
      <c r="B9" s="37"/>
      <c r="C9" s="14"/>
      <c r="D9" s="14"/>
      <c r="E9" s="16"/>
      <c r="F9" s="16"/>
      <c r="G9" s="16"/>
      <c r="H9" s="16"/>
      <c r="I9" s="17"/>
      <c r="J9" s="17"/>
      <c r="K9" s="69"/>
      <c r="L9" s="69"/>
      <c r="M9" s="69" t="e">
        <f>VLOOKUP(L9,会場!$B$3:$C$22,2,)</f>
        <v>#N/A</v>
      </c>
      <c r="N9" s="69" t="e">
        <f>VLOOKUP(M9,会場!$C$3:$D$22,2,)</f>
        <v>#N/A</v>
      </c>
      <c r="O9" s="69"/>
      <c r="P9" s="69"/>
      <c r="Q9" s="70"/>
      <c r="R9" s="70">
        <f t="shared" si="0"/>
        <v>0</v>
      </c>
      <c r="S9" s="71"/>
      <c r="T9" s="71"/>
      <c r="U9" s="71"/>
      <c r="V9" s="71"/>
      <c r="W9" s="71"/>
      <c r="X9" s="71"/>
      <c r="Y9" s="71"/>
    </row>
    <row r="10" spans="1:25">
      <c r="A10" s="36">
        <v>7</v>
      </c>
      <c r="B10" s="37"/>
      <c r="C10" s="14"/>
      <c r="D10" s="14"/>
      <c r="E10" s="16"/>
      <c r="F10" s="16"/>
      <c r="G10" s="16"/>
      <c r="H10" s="16"/>
      <c r="I10" s="17"/>
      <c r="J10" s="17"/>
      <c r="K10" s="69"/>
      <c r="L10" s="69"/>
      <c r="M10" s="69" t="e">
        <f>VLOOKUP(L10,会場!$B$3:$C$22,2,)</f>
        <v>#N/A</v>
      </c>
      <c r="N10" s="69" t="e">
        <f>VLOOKUP(M10,会場!$C$3:$D$22,2,)</f>
        <v>#N/A</v>
      </c>
      <c r="O10" s="69"/>
      <c r="P10" s="69"/>
      <c r="Q10" s="70"/>
      <c r="R10" s="70">
        <f t="shared" si="0"/>
        <v>0</v>
      </c>
      <c r="S10" s="71"/>
      <c r="T10" s="71"/>
      <c r="U10" s="71"/>
      <c r="V10" s="71"/>
      <c r="W10" s="71"/>
      <c r="X10" s="71"/>
      <c r="Y10" s="71"/>
    </row>
    <row r="11" spans="1:25">
      <c r="A11" s="36">
        <v>8</v>
      </c>
      <c r="B11" s="37"/>
      <c r="C11" s="14"/>
      <c r="D11" s="14"/>
      <c r="E11" s="16"/>
      <c r="F11" s="16"/>
      <c r="G11" s="16"/>
      <c r="H11" s="16"/>
      <c r="I11" s="17"/>
      <c r="J11" s="17"/>
      <c r="K11" s="69"/>
      <c r="L11" s="69"/>
      <c r="M11" s="69" t="e">
        <f>VLOOKUP(L11,会場!$B$3:$C$22,2,)</f>
        <v>#N/A</v>
      </c>
      <c r="N11" s="69" t="e">
        <f>VLOOKUP(M11,会場!$C$3:$D$22,2,)</f>
        <v>#N/A</v>
      </c>
      <c r="O11" s="69"/>
      <c r="P11" s="69"/>
      <c r="Q11" s="70"/>
      <c r="R11" s="70">
        <f t="shared" si="0"/>
        <v>0</v>
      </c>
      <c r="S11" s="71"/>
      <c r="T11" s="71"/>
      <c r="U11" s="71"/>
      <c r="V11" s="71"/>
      <c r="W11" s="71"/>
      <c r="X11" s="71"/>
      <c r="Y11" s="71"/>
    </row>
    <row r="12" spans="1:25">
      <c r="A12" s="36">
        <v>9</v>
      </c>
      <c r="B12" s="37"/>
      <c r="C12" s="14"/>
      <c r="D12" s="14"/>
      <c r="E12" s="16"/>
      <c r="F12" s="16"/>
      <c r="G12" s="16"/>
      <c r="H12" s="16"/>
      <c r="I12" s="17"/>
      <c r="J12" s="17"/>
      <c r="K12" s="69"/>
      <c r="L12" s="69"/>
      <c r="M12" s="69" t="e">
        <f>VLOOKUP(L12,会場!$B$3:$C$22,2,)</f>
        <v>#N/A</v>
      </c>
      <c r="N12" s="69" t="e">
        <f>VLOOKUP(M12,会場!$C$3:$D$22,2,)</f>
        <v>#N/A</v>
      </c>
      <c r="O12" s="69"/>
      <c r="P12" s="69"/>
      <c r="Q12" s="70"/>
      <c r="R12" s="70">
        <f t="shared" si="0"/>
        <v>0</v>
      </c>
      <c r="S12" s="71"/>
      <c r="T12" s="71"/>
      <c r="U12" s="71"/>
      <c r="V12" s="71"/>
      <c r="W12" s="71"/>
      <c r="X12" s="71"/>
      <c r="Y12" s="71"/>
    </row>
    <row r="13" spans="1:25">
      <c r="A13" s="36">
        <v>10</v>
      </c>
      <c r="B13" s="37"/>
      <c r="C13" s="14"/>
      <c r="D13" s="14"/>
      <c r="E13" s="16"/>
      <c r="F13" s="16"/>
      <c r="G13" s="16"/>
      <c r="H13" s="16"/>
      <c r="I13" s="17"/>
      <c r="J13" s="17"/>
      <c r="K13" s="69"/>
      <c r="L13" s="69"/>
      <c r="M13" s="69" t="e">
        <f>VLOOKUP(L13,会場!$B$3:$C$22,2,)</f>
        <v>#N/A</v>
      </c>
      <c r="N13" s="69" t="e">
        <f>VLOOKUP(M13,会場!$C$3:$D$22,2,)</f>
        <v>#N/A</v>
      </c>
      <c r="O13" s="69"/>
      <c r="P13" s="69"/>
      <c r="Q13" s="70"/>
      <c r="R13" s="70">
        <f t="shared" si="0"/>
        <v>0</v>
      </c>
      <c r="S13" s="71"/>
      <c r="T13" s="71"/>
      <c r="U13" s="71"/>
      <c r="V13" s="71"/>
      <c r="W13" s="71"/>
      <c r="X13" s="71"/>
      <c r="Y13" s="71"/>
    </row>
    <row r="14" spans="1:25">
      <c r="A14" s="36">
        <v>11</v>
      </c>
      <c r="B14" s="14"/>
      <c r="C14" s="14"/>
      <c r="D14" s="14"/>
      <c r="E14" s="16"/>
      <c r="F14" s="16"/>
      <c r="G14" s="16"/>
      <c r="H14" s="16"/>
      <c r="I14" s="17"/>
      <c r="J14" s="17"/>
      <c r="K14" s="69"/>
      <c r="L14" s="69"/>
      <c r="M14" s="69" t="e">
        <f>VLOOKUP(L14,会場!$B$3:$C$22,2,)</f>
        <v>#N/A</v>
      </c>
      <c r="N14" s="69" t="e">
        <f>VLOOKUP(M14,会場!$C$3:$D$22,2,)</f>
        <v>#N/A</v>
      </c>
      <c r="O14" s="69"/>
      <c r="P14" s="69"/>
      <c r="Q14" s="70"/>
      <c r="R14" s="70">
        <f t="shared" si="0"/>
        <v>0</v>
      </c>
      <c r="S14" s="71"/>
      <c r="T14" s="71"/>
      <c r="U14" s="71"/>
      <c r="V14" s="71"/>
      <c r="W14" s="71"/>
      <c r="X14" s="71"/>
      <c r="Y14" s="71"/>
    </row>
    <row r="15" spans="1:25">
      <c r="A15" s="36">
        <v>12</v>
      </c>
      <c r="B15" s="37"/>
      <c r="C15" s="14"/>
      <c r="D15" s="14"/>
      <c r="E15" s="16"/>
      <c r="F15" s="16"/>
      <c r="G15" s="16"/>
      <c r="H15" s="16"/>
      <c r="I15" s="17"/>
      <c r="J15" s="17"/>
      <c r="K15" s="69"/>
      <c r="L15" s="69"/>
      <c r="M15" s="69" t="e">
        <f>VLOOKUP(L15,会場!$B$3:$C$22,2,)</f>
        <v>#N/A</v>
      </c>
      <c r="N15" s="69" t="e">
        <f>VLOOKUP(M15,会場!$C$3:$D$22,2,)</f>
        <v>#N/A</v>
      </c>
      <c r="O15" s="69"/>
      <c r="P15" s="69"/>
      <c r="Q15" s="72"/>
      <c r="R15" s="70">
        <f t="shared" si="0"/>
        <v>0</v>
      </c>
      <c r="S15" s="71"/>
      <c r="T15" s="71"/>
      <c r="U15" s="71"/>
      <c r="V15" s="71"/>
      <c r="W15" s="71"/>
      <c r="X15" s="71"/>
      <c r="Y15" s="71"/>
    </row>
    <row r="16" spans="1:25">
      <c r="A16" s="36">
        <v>13</v>
      </c>
      <c r="B16" s="37"/>
      <c r="C16" s="14"/>
      <c r="D16" s="14"/>
      <c r="E16" s="16"/>
      <c r="F16" s="16"/>
      <c r="G16" s="16"/>
      <c r="H16" s="16"/>
      <c r="I16" s="17"/>
      <c r="J16" s="17"/>
      <c r="K16" s="69"/>
      <c r="L16" s="69"/>
      <c r="M16" s="69" t="e">
        <f>VLOOKUP(L16,会場!$B$3:$C$22,2,)</f>
        <v>#N/A</v>
      </c>
      <c r="N16" s="69" t="e">
        <f>VLOOKUP(M16,会場!$C$3:$D$22,2,)</f>
        <v>#N/A</v>
      </c>
      <c r="O16" s="69"/>
      <c r="P16" s="69"/>
      <c r="Q16" s="70"/>
      <c r="R16" s="70">
        <f t="shared" si="0"/>
        <v>0</v>
      </c>
      <c r="S16" s="71"/>
      <c r="T16" s="71"/>
      <c r="U16" s="71"/>
      <c r="V16" s="71"/>
      <c r="W16" s="71"/>
      <c r="X16" s="71"/>
      <c r="Y16" s="71"/>
    </row>
    <row r="17" spans="1:25">
      <c r="A17" s="36">
        <v>14</v>
      </c>
      <c r="B17" s="37"/>
      <c r="C17" s="14"/>
      <c r="D17" s="14"/>
      <c r="E17" s="16"/>
      <c r="F17" s="16"/>
      <c r="G17" s="16"/>
      <c r="H17" s="16"/>
      <c r="I17" s="17"/>
      <c r="J17" s="17"/>
      <c r="K17" s="69"/>
      <c r="L17" s="69"/>
      <c r="M17" s="69" t="e">
        <f>VLOOKUP(L17,会場!$B$3:$C$22,2,)</f>
        <v>#N/A</v>
      </c>
      <c r="N17" s="69" t="e">
        <f>VLOOKUP(M17,会場!$C$3:$D$22,2,)</f>
        <v>#N/A</v>
      </c>
      <c r="O17" s="69"/>
      <c r="P17" s="69"/>
      <c r="Q17" s="70"/>
      <c r="R17" s="70">
        <f t="shared" si="0"/>
        <v>0</v>
      </c>
      <c r="S17" s="71"/>
      <c r="T17" s="71"/>
      <c r="U17" s="71"/>
      <c r="V17" s="71"/>
      <c r="W17" s="71"/>
      <c r="X17" s="71"/>
      <c r="Y17" s="71"/>
    </row>
    <row r="18" spans="1:25">
      <c r="A18" s="36">
        <v>15</v>
      </c>
      <c r="B18" s="37"/>
      <c r="C18" s="14"/>
      <c r="D18" s="14"/>
      <c r="E18" s="16"/>
      <c r="F18" s="16"/>
      <c r="G18" s="16"/>
      <c r="H18" s="16"/>
      <c r="I18" s="17"/>
      <c r="J18" s="17"/>
      <c r="K18" s="69"/>
      <c r="L18" s="69"/>
      <c r="M18" s="69" t="e">
        <f>VLOOKUP(L18,会場!$B$3:$C$22,2,)</f>
        <v>#N/A</v>
      </c>
      <c r="N18" s="69" t="e">
        <f>VLOOKUP(M18,会場!$C$3:$D$22,2,)</f>
        <v>#N/A</v>
      </c>
      <c r="O18" s="69"/>
      <c r="P18" s="69"/>
      <c r="Q18" s="70"/>
      <c r="R18" s="70">
        <f t="shared" si="0"/>
        <v>0</v>
      </c>
      <c r="S18" s="71"/>
      <c r="T18" s="71"/>
      <c r="U18" s="71"/>
      <c r="V18" s="71"/>
      <c r="W18" s="71"/>
      <c r="X18" s="71"/>
      <c r="Y18" s="71"/>
    </row>
    <row r="19" spans="1:25">
      <c r="A19" s="36">
        <v>16</v>
      </c>
      <c r="B19" s="37"/>
      <c r="C19" s="14"/>
      <c r="D19" s="14"/>
      <c r="E19" s="16"/>
      <c r="F19" s="16"/>
      <c r="G19" s="16"/>
      <c r="H19" s="16"/>
      <c r="I19" s="17"/>
      <c r="J19" s="17"/>
      <c r="K19" s="69"/>
      <c r="L19" s="69"/>
      <c r="M19" s="69" t="e">
        <f>VLOOKUP(L19,会場!$B$3:$C$22,2,)</f>
        <v>#N/A</v>
      </c>
      <c r="N19" s="69" t="e">
        <f>VLOOKUP(M19,会場!$C$3:$D$22,2,)</f>
        <v>#N/A</v>
      </c>
      <c r="O19" s="69"/>
      <c r="P19" s="69"/>
      <c r="Q19" s="70"/>
      <c r="R19" s="70">
        <f t="shared" si="0"/>
        <v>0</v>
      </c>
      <c r="S19" s="71"/>
      <c r="T19" s="71"/>
      <c r="U19" s="71"/>
      <c r="V19" s="71"/>
      <c r="W19" s="71"/>
      <c r="X19" s="71"/>
      <c r="Y19" s="71"/>
    </row>
    <row r="20" spans="1:25">
      <c r="A20" s="36">
        <v>17</v>
      </c>
      <c r="B20" s="37"/>
      <c r="C20" s="14"/>
      <c r="D20" s="14"/>
      <c r="E20" s="16"/>
      <c r="F20" s="16"/>
      <c r="G20" s="16"/>
      <c r="H20" s="16"/>
      <c r="I20" s="17"/>
      <c r="J20" s="17"/>
      <c r="K20" s="69"/>
      <c r="L20" s="69"/>
      <c r="M20" s="69" t="e">
        <f>VLOOKUP(L20,会場!$B$3:$C$22,2,)</f>
        <v>#N/A</v>
      </c>
      <c r="N20" s="69" t="e">
        <f>VLOOKUP(M20,会場!$C$3:$D$22,2,)</f>
        <v>#N/A</v>
      </c>
      <c r="O20" s="69"/>
      <c r="P20" s="69"/>
      <c r="Q20" s="70"/>
      <c r="R20" s="70">
        <f t="shared" si="0"/>
        <v>0</v>
      </c>
      <c r="S20" s="71"/>
      <c r="T20" s="71"/>
      <c r="U20" s="71"/>
      <c r="V20" s="71"/>
      <c r="W20" s="71"/>
      <c r="X20" s="71"/>
      <c r="Y20" s="71"/>
    </row>
    <row r="21" spans="1:25">
      <c r="A21" s="36">
        <v>18</v>
      </c>
      <c r="B21" s="37"/>
      <c r="C21" s="14"/>
      <c r="D21" s="14"/>
      <c r="E21" s="16"/>
      <c r="F21" s="16"/>
      <c r="G21" s="16"/>
      <c r="H21" s="16"/>
      <c r="I21" s="17"/>
      <c r="J21" s="17"/>
      <c r="K21" s="69"/>
      <c r="L21" s="69"/>
      <c r="M21" s="69" t="e">
        <f>VLOOKUP(L21,会場!$B$3:$C$22,2,)</f>
        <v>#N/A</v>
      </c>
      <c r="N21" s="69" t="e">
        <f>VLOOKUP(M21,会場!$C$3:$D$22,2,)</f>
        <v>#N/A</v>
      </c>
      <c r="O21" s="69"/>
      <c r="P21" s="69"/>
      <c r="Q21" s="70"/>
      <c r="R21" s="70">
        <f t="shared" si="0"/>
        <v>0</v>
      </c>
      <c r="S21" s="71"/>
      <c r="T21" s="71"/>
      <c r="U21" s="71"/>
      <c r="V21" s="71"/>
      <c r="W21" s="71"/>
      <c r="X21" s="71"/>
      <c r="Y21" s="71"/>
    </row>
    <row r="22" spans="1:25">
      <c r="A22" s="36">
        <v>19</v>
      </c>
      <c r="B22" s="37"/>
      <c r="C22" s="14"/>
      <c r="D22" s="14"/>
      <c r="E22" s="16"/>
      <c r="F22" s="16"/>
      <c r="G22" s="16"/>
      <c r="H22" s="16"/>
      <c r="I22" s="17"/>
      <c r="J22" s="17"/>
      <c r="K22" s="69"/>
      <c r="L22" s="69"/>
      <c r="M22" s="69" t="e">
        <f>VLOOKUP(L22,会場!$B$3:$C$22,2,)</f>
        <v>#N/A</v>
      </c>
      <c r="N22" s="69" t="e">
        <f>VLOOKUP(M22,会場!$C$3:$D$22,2,)</f>
        <v>#N/A</v>
      </c>
      <c r="O22" s="69"/>
      <c r="P22" s="69"/>
      <c r="Q22" s="70"/>
      <c r="R22" s="70">
        <f t="shared" si="0"/>
        <v>0</v>
      </c>
      <c r="S22" s="71"/>
      <c r="T22" s="71"/>
      <c r="U22" s="71"/>
      <c r="V22" s="71"/>
      <c r="W22" s="71"/>
      <c r="X22" s="71"/>
      <c r="Y22" s="71"/>
    </row>
    <row r="23" spans="1:25">
      <c r="A23" s="36">
        <v>20</v>
      </c>
      <c r="B23" s="37"/>
      <c r="C23" s="14"/>
      <c r="D23" s="14"/>
      <c r="E23" s="16"/>
      <c r="F23" s="16"/>
      <c r="G23" s="16"/>
      <c r="H23" s="16"/>
      <c r="I23" s="17"/>
      <c r="J23" s="17"/>
      <c r="K23" s="69"/>
      <c r="L23" s="69"/>
      <c r="M23" s="69" t="e">
        <f>VLOOKUP(L23,会場!$B$3:$C$22,2,)</f>
        <v>#N/A</v>
      </c>
      <c r="N23" s="69" t="e">
        <f>VLOOKUP(M23,会場!$C$3:$D$22,2,)</f>
        <v>#N/A</v>
      </c>
      <c r="O23" s="69"/>
      <c r="P23" s="69"/>
      <c r="Q23" s="70"/>
      <c r="R23" s="70">
        <f t="shared" si="0"/>
        <v>0</v>
      </c>
      <c r="S23" s="71"/>
      <c r="T23" s="71"/>
      <c r="U23" s="71"/>
      <c r="V23" s="71"/>
      <c r="W23" s="71"/>
      <c r="X23" s="71"/>
      <c r="Y23" s="71"/>
    </row>
    <row r="24" spans="1:25">
      <c r="A24" s="36">
        <v>21</v>
      </c>
      <c r="B24" s="37"/>
      <c r="C24" s="14"/>
      <c r="D24" s="14"/>
      <c r="E24" s="16"/>
      <c r="F24" s="16"/>
      <c r="G24" s="16"/>
      <c r="H24" s="16"/>
      <c r="I24" s="17"/>
      <c r="J24" s="17"/>
      <c r="K24" s="69"/>
      <c r="L24" s="69"/>
      <c r="M24" s="69" t="e">
        <f>VLOOKUP(L24,会場!$B$3:$C$22,2,)</f>
        <v>#N/A</v>
      </c>
      <c r="N24" s="69" t="e">
        <f>VLOOKUP(M24,会場!$C$3:$D$22,2,)</f>
        <v>#N/A</v>
      </c>
      <c r="O24" s="69"/>
      <c r="P24" s="69"/>
      <c r="Q24" s="70"/>
      <c r="R24" s="70">
        <f t="shared" si="0"/>
        <v>0</v>
      </c>
      <c r="S24" s="71"/>
      <c r="T24" s="71"/>
      <c r="U24" s="71"/>
      <c r="V24" s="71"/>
      <c r="W24" s="71"/>
      <c r="X24" s="71"/>
      <c r="Y24" s="71"/>
    </row>
    <row r="25" spans="1:25">
      <c r="A25" s="36">
        <v>22</v>
      </c>
      <c r="B25" s="37"/>
      <c r="C25" s="14"/>
      <c r="D25" s="14"/>
      <c r="E25" s="16"/>
      <c r="F25" s="16"/>
      <c r="G25" s="16"/>
      <c r="H25" s="16"/>
      <c r="I25" s="17"/>
      <c r="J25" s="17"/>
      <c r="K25" s="69"/>
      <c r="L25" s="69"/>
      <c r="M25" s="69" t="e">
        <f>VLOOKUP(L25,会場!$B$3:$C$22,2,)</f>
        <v>#N/A</v>
      </c>
      <c r="N25" s="69" t="e">
        <f>VLOOKUP(M25,会場!$C$3:$D$22,2,)</f>
        <v>#N/A</v>
      </c>
      <c r="O25" s="69"/>
      <c r="P25" s="69"/>
      <c r="Q25" s="70"/>
      <c r="R25" s="70">
        <f t="shared" si="0"/>
        <v>0</v>
      </c>
      <c r="S25" s="71"/>
      <c r="T25" s="71"/>
      <c r="U25" s="71"/>
      <c r="V25" s="71"/>
      <c r="W25" s="71"/>
      <c r="X25" s="71"/>
      <c r="Y25" s="71"/>
    </row>
    <row r="26" spans="1:25">
      <c r="A26" s="36">
        <v>23</v>
      </c>
      <c r="B26" s="37"/>
      <c r="C26" s="14"/>
      <c r="D26" s="14"/>
      <c r="E26" s="16"/>
      <c r="F26" s="16"/>
      <c r="G26" s="16"/>
      <c r="H26" s="17"/>
      <c r="I26" s="17"/>
      <c r="J26" s="17"/>
      <c r="K26" s="69"/>
      <c r="L26" s="69"/>
      <c r="M26" s="69" t="e">
        <f>VLOOKUP(L26,会場!$B$3:$C$22,2,)</f>
        <v>#N/A</v>
      </c>
      <c r="N26" s="69" t="e">
        <f>VLOOKUP(M26,会場!$C$3:$D$22,2,)</f>
        <v>#N/A</v>
      </c>
      <c r="O26" s="69"/>
      <c r="P26" s="69"/>
      <c r="Q26" s="70"/>
      <c r="R26" s="70">
        <f t="shared" si="0"/>
        <v>0</v>
      </c>
      <c r="S26" s="71"/>
      <c r="T26" s="71"/>
      <c r="U26" s="71"/>
      <c r="V26" s="71"/>
      <c r="W26" s="71"/>
      <c r="X26" s="71"/>
      <c r="Y26" s="71"/>
    </row>
    <row r="27" spans="1:25">
      <c r="A27" s="36">
        <v>24</v>
      </c>
      <c r="B27" s="37"/>
      <c r="C27" s="14"/>
      <c r="D27" s="14"/>
      <c r="E27" s="17"/>
      <c r="F27" s="17"/>
      <c r="G27" s="17"/>
      <c r="H27" s="17"/>
      <c r="I27" s="17"/>
      <c r="J27" s="17"/>
      <c r="K27" s="69"/>
      <c r="L27" s="69"/>
      <c r="M27" s="69" t="e">
        <f>VLOOKUP(L27,会場!$B$3:$C$22,2,)</f>
        <v>#N/A</v>
      </c>
      <c r="N27" s="69" t="e">
        <f>VLOOKUP(M27,会場!$C$3:$D$22,2,)</f>
        <v>#N/A</v>
      </c>
      <c r="O27" s="69"/>
      <c r="P27" s="69"/>
      <c r="Q27" s="70"/>
      <c r="R27" s="70">
        <f t="shared" si="0"/>
        <v>0</v>
      </c>
      <c r="S27" s="71"/>
      <c r="T27" s="71"/>
      <c r="U27" s="71"/>
      <c r="V27" s="71"/>
      <c r="W27" s="71"/>
      <c r="X27" s="71"/>
      <c r="Y27" s="71"/>
    </row>
    <row r="28" spans="1:25">
      <c r="A28" s="36">
        <v>25</v>
      </c>
      <c r="B28" s="37"/>
      <c r="C28" s="14"/>
      <c r="D28" s="14"/>
      <c r="E28" s="16"/>
      <c r="F28" s="16"/>
      <c r="G28" s="16"/>
      <c r="H28" s="17"/>
      <c r="I28" s="17"/>
      <c r="J28" s="17"/>
      <c r="K28" s="69"/>
      <c r="L28" s="69"/>
      <c r="M28" s="69" t="e">
        <f>VLOOKUP(L28,会場!$B$3:$C$22,2,)</f>
        <v>#N/A</v>
      </c>
      <c r="N28" s="69" t="e">
        <f>VLOOKUP(M28,会場!$C$3:$D$22,2,)</f>
        <v>#N/A</v>
      </c>
      <c r="O28" s="69"/>
      <c r="P28" s="69"/>
      <c r="Q28" s="70"/>
      <c r="R28" s="70">
        <f t="shared" si="0"/>
        <v>0</v>
      </c>
      <c r="S28" s="71"/>
      <c r="T28" s="71"/>
      <c r="U28" s="71"/>
      <c r="V28" s="71"/>
      <c r="W28" s="71"/>
      <c r="X28" s="71"/>
      <c r="Y28" s="71"/>
    </row>
    <row r="29" spans="1:25">
      <c r="A29" s="36">
        <v>26</v>
      </c>
      <c r="B29" s="37"/>
      <c r="C29" s="14"/>
      <c r="D29" s="14"/>
      <c r="E29" s="16"/>
      <c r="F29" s="16"/>
      <c r="G29" s="16"/>
      <c r="H29" s="17"/>
      <c r="I29" s="17"/>
      <c r="J29" s="17"/>
      <c r="K29" s="69"/>
      <c r="L29" s="69"/>
      <c r="M29" s="69" t="e">
        <f>VLOOKUP(L29,会場!$B$3:$C$22,2,)</f>
        <v>#N/A</v>
      </c>
      <c r="N29" s="69" t="e">
        <f>VLOOKUP(M29,会場!$C$3:$D$22,2,)</f>
        <v>#N/A</v>
      </c>
      <c r="O29" s="69"/>
      <c r="P29" s="69"/>
      <c r="Q29" s="70"/>
      <c r="R29" s="70">
        <f t="shared" si="0"/>
        <v>0</v>
      </c>
      <c r="S29" s="71"/>
      <c r="T29" s="71"/>
      <c r="U29" s="71"/>
      <c r="V29" s="71"/>
      <c r="W29" s="71"/>
      <c r="X29" s="71"/>
      <c r="Y29" s="71"/>
    </row>
    <row r="30" spans="1:25">
      <c r="A30" s="36">
        <v>27</v>
      </c>
      <c r="B30" s="37"/>
      <c r="C30" s="14"/>
      <c r="D30" s="14"/>
      <c r="E30" s="16"/>
      <c r="F30" s="16"/>
      <c r="G30" s="16"/>
      <c r="H30" s="17"/>
      <c r="I30" s="17"/>
      <c r="J30" s="17"/>
      <c r="K30" s="69"/>
      <c r="L30" s="69"/>
      <c r="M30" s="69" t="e">
        <f>VLOOKUP(L30,会場!$B$3:$C$22,2,)</f>
        <v>#N/A</v>
      </c>
      <c r="N30" s="69" t="e">
        <f>VLOOKUP(M30,会場!$C$3:$D$22,2,)</f>
        <v>#N/A</v>
      </c>
      <c r="O30" s="69"/>
      <c r="P30" s="69"/>
      <c r="Q30" s="70"/>
      <c r="R30" s="70">
        <f t="shared" si="0"/>
        <v>0</v>
      </c>
      <c r="S30" s="71"/>
      <c r="T30" s="71"/>
      <c r="U30" s="71"/>
      <c r="V30" s="71"/>
      <c r="W30" s="71"/>
      <c r="X30" s="71"/>
      <c r="Y30" s="71"/>
    </row>
    <row r="31" spans="1:25">
      <c r="A31" s="36">
        <v>28</v>
      </c>
      <c r="B31" s="37"/>
      <c r="C31" s="14"/>
      <c r="D31" s="14"/>
      <c r="E31" s="16"/>
      <c r="F31" s="16"/>
      <c r="G31" s="16"/>
      <c r="H31" s="17"/>
      <c r="I31" s="17"/>
      <c r="J31" s="17"/>
      <c r="K31" s="69"/>
      <c r="L31" s="69"/>
      <c r="M31" s="69" t="e">
        <f>VLOOKUP(L31,会場!$B$3:$C$22,2,)</f>
        <v>#N/A</v>
      </c>
      <c r="N31" s="69" t="e">
        <f>VLOOKUP(M31,会場!$C$3:$D$22,2,)</f>
        <v>#N/A</v>
      </c>
      <c r="O31" s="69"/>
      <c r="P31" s="69"/>
      <c r="Q31" s="70"/>
      <c r="R31" s="70">
        <f t="shared" si="0"/>
        <v>0</v>
      </c>
      <c r="S31" s="71"/>
      <c r="T31" s="71"/>
      <c r="U31" s="71"/>
      <c r="V31" s="71"/>
      <c r="W31" s="71"/>
      <c r="X31" s="71"/>
      <c r="Y31" s="71"/>
    </row>
    <row r="32" spans="1:25">
      <c r="A32" s="36">
        <v>29</v>
      </c>
      <c r="B32" s="37"/>
      <c r="C32" s="14"/>
      <c r="D32" s="14"/>
      <c r="E32" s="16"/>
      <c r="F32" s="16"/>
      <c r="G32" s="16"/>
      <c r="H32" s="17"/>
      <c r="I32" s="17"/>
      <c r="J32" s="17"/>
      <c r="K32" s="69"/>
      <c r="L32" s="69"/>
      <c r="M32" s="69" t="e">
        <f>VLOOKUP(L32,会場!$B$3:$C$22,2,)</f>
        <v>#N/A</v>
      </c>
      <c r="N32" s="69" t="e">
        <f>VLOOKUP(M32,会場!$C$3:$D$22,2,)</f>
        <v>#N/A</v>
      </c>
      <c r="O32" s="69"/>
      <c r="P32" s="69"/>
      <c r="Q32" s="70"/>
      <c r="R32" s="70">
        <f t="shared" si="0"/>
        <v>0</v>
      </c>
      <c r="S32" s="71"/>
      <c r="T32" s="71"/>
      <c r="U32" s="71"/>
      <c r="V32" s="71"/>
      <c r="W32" s="71"/>
      <c r="X32" s="71"/>
      <c r="Y32" s="71"/>
    </row>
    <row r="33" spans="1:25">
      <c r="A33" s="36">
        <v>30</v>
      </c>
      <c r="B33" s="37"/>
      <c r="C33" s="14"/>
      <c r="D33" s="14"/>
      <c r="E33" s="16"/>
      <c r="F33" s="16"/>
      <c r="G33" s="16"/>
      <c r="H33" s="17"/>
      <c r="I33" s="17"/>
      <c r="J33" s="17"/>
      <c r="K33" s="69"/>
      <c r="L33" s="69"/>
      <c r="M33" s="69" t="e">
        <f>VLOOKUP(L33,会場!$B$3:$C$22,2,)</f>
        <v>#N/A</v>
      </c>
      <c r="N33" s="69" t="e">
        <f>VLOOKUP(M33,会場!$C$3:$D$22,2,)</f>
        <v>#N/A</v>
      </c>
      <c r="O33" s="69"/>
      <c r="P33" s="69"/>
      <c r="Q33" s="70"/>
      <c r="R33" s="70">
        <f t="shared" si="0"/>
        <v>0</v>
      </c>
      <c r="S33" s="71"/>
      <c r="T33" s="71"/>
      <c r="U33" s="71"/>
      <c r="V33" s="71"/>
      <c r="W33" s="71"/>
      <c r="X33" s="71"/>
      <c r="Y33" s="71"/>
    </row>
    <row r="34" spans="1:25">
      <c r="A34" s="36">
        <v>31</v>
      </c>
      <c r="B34" s="37"/>
      <c r="C34" s="14"/>
      <c r="D34" s="14"/>
      <c r="E34" s="16"/>
      <c r="F34" s="16"/>
      <c r="G34" s="16"/>
      <c r="H34" s="17"/>
      <c r="I34" s="17"/>
      <c r="J34" s="17"/>
      <c r="K34" s="69"/>
      <c r="L34" s="69"/>
      <c r="M34" s="69" t="e">
        <f>VLOOKUP(L34,会場!$B$3:$C$22,2,)</f>
        <v>#N/A</v>
      </c>
      <c r="N34" s="69" t="e">
        <f>VLOOKUP(M34,会場!$C$3:$D$22,2,)</f>
        <v>#N/A</v>
      </c>
      <c r="O34" s="69"/>
      <c r="P34" s="69"/>
      <c r="Q34" s="70"/>
      <c r="R34" s="70">
        <f t="shared" si="0"/>
        <v>0</v>
      </c>
      <c r="S34" s="71"/>
      <c r="T34" s="71"/>
      <c r="U34" s="71"/>
      <c r="V34" s="71"/>
      <c r="W34" s="71"/>
      <c r="X34" s="71"/>
      <c r="Y34" s="71"/>
    </row>
    <row r="35" spans="1:25">
      <c r="A35" s="36">
        <v>32</v>
      </c>
      <c r="B35" s="37"/>
      <c r="C35" s="14"/>
      <c r="D35" s="14"/>
      <c r="E35" s="16"/>
      <c r="F35" s="16"/>
      <c r="G35" s="16"/>
      <c r="H35" s="17"/>
      <c r="I35" s="17"/>
      <c r="J35" s="17"/>
      <c r="K35" s="69"/>
      <c r="L35" s="69"/>
      <c r="M35" s="69" t="e">
        <f>VLOOKUP(L35,会場!$B$3:$C$22,2,)</f>
        <v>#N/A</v>
      </c>
      <c r="N35" s="69" t="e">
        <f>VLOOKUP(M35,会場!$C$3:$D$22,2,)</f>
        <v>#N/A</v>
      </c>
      <c r="O35" s="69"/>
      <c r="P35" s="69"/>
      <c r="Q35" s="73"/>
      <c r="R35" s="70">
        <f t="shared" si="0"/>
        <v>0</v>
      </c>
      <c r="S35" s="71"/>
      <c r="T35" s="71"/>
      <c r="U35" s="71"/>
      <c r="V35" s="71"/>
      <c r="W35" s="71"/>
      <c r="X35" s="71"/>
      <c r="Y35" s="71"/>
    </row>
    <row r="36" spans="1:25">
      <c r="A36" s="36">
        <v>33</v>
      </c>
      <c r="B36" s="37"/>
      <c r="C36" s="14"/>
      <c r="D36" s="14"/>
      <c r="E36" s="16"/>
      <c r="F36" s="16"/>
      <c r="G36" s="16"/>
      <c r="H36" s="17"/>
      <c r="I36" s="17"/>
      <c r="J36" s="17"/>
      <c r="K36" s="69"/>
      <c r="L36" s="69"/>
      <c r="M36" s="69" t="e">
        <f>VLOOKUP(L36,会場!$B$3:$C$22,2,)</f>
        <v>#N/A</v>
      </c>
      <c r="N36" s="69" t="e">
        <f>VLOOKUP(M36,会場!$C$3:$D$22,2,)</f>
        <v>#N/A</v>
      </c>
      <c r="O36" s="69"/>
      <c r="P36" s="69"/>
      <c r="Q36" s="73"/>
      <c r="R36" s="70">
        <f t="shared" si="0"/>
        <v>0</v>
      </c>
      <c r="S36" s="71"/>
      <c r="T36" s="71"/>
      <c r="U36" s="71"/>
      <c r="V36" s="71"/>
      <c r="W36" s="71"/>
      <c r="X36" s="71"/>
      <c r="Y36" s="71"/>
    </row>
    <row r="37" spans="1:25">
      <c r="A37" s="36">
        <v>34</v>
      </c>
      <c r="B37" s="37"/>
      <c r="C37" s="14"/>
      <c r="D37" s="14"/>
      <c r="E37" s="16"/>
      <c r="F37" s="16"/>
      <c r="G37" s="16"/>
      <c r="H37" s="17"/>
      <c r="I37" s="17"/>
      <c r="J37" s="17"/>
      <c r="K37" s="69"/>
      <c r="L37" s="69"/>
      <c r="M37" s="69" t="e">
        <f>VLOOKUP(L37,会場!$B$3:$C$22,2,)</f>
        <v>#N/A</v>
      </c>
      <c r="N37" s="69" t="e">
        <f>VLOOKUP(M37,会場!$C$3:$D$22,2,)</f>
        <v>#N/A</v>
      </c>
      <c r="O37" s="69"/>
      <c r="P37" s="69"/>
      <c r="Q37" s="73"/>
      <c r="R37" s="70">
        <f t="shared" si="0"/>
        <v>0</v>
      </c>
      <c r="S37" s="71"/>
      <c r="T37" s="71"/>
      <c r="U37" s="71"/>
      <c r="V37" s="71"/>
      <c r="W37" s="71"/>
      <c r="X37" s="71"/>
      <c r="Y37" s="71"/>
    </row>
    <row r="38" spans="1:25">
      <c r="A38" s="36">
        <v>35</v>
      </c>
      <c r="B38" s="37"/>
      <c r="C38" s="14"/>
      <c r="D38" s="14"/>
      <c r="E38" s="16"/>
      <c r="F38" s="16"/>
      <c r="G38" s="16"/>
      <c r="H38" s="17"/>
      <c r="I38" s="17"/>
      <c r="J38" s="17"/>
      <c r="K38" s="69"/>
      <c r="L38" s="69"/>
      <c r="M38" s="69" t="e">
        <f>VLOOKUP(L38,会場!$B$3:$C$22,2,)</f>
        <v>#N/A</v>
      </c>
      <c r="N38" s="69" t="e">
        <f>VLOOKUP(M38,会場!$C$3:$D$22,2,)</f>
        <v>#N/A</v>
      </c>
      <c r="O38" s="69"/>
      <c r="P38" s="69"/>
      <c r="Q38" s="73"/>
      <c r="R38" s="70">
        <f t="shared" si="0"/>
        <v>0</v>
      </c>
      <c r="S38" s="71"/>
      <c r="T38" s="71"/>
      <c r="U38" s="71"/>
      <c r="V38" s="71"/>
      <c r="W38" s="71"/>
      <c r="X38" s="71"/>
      <c r="Y38" s="71"/>
    </row>
    <row r="39" spans="1:25">
      <c r="A39" s="36">
        <v>36</v>
      </c>
      <c r="B39" s="37"/>
      <c r="C39" s="14"/>
      <c r="D39" s="14"/>
      <c r="E39" s="16"/>
      <c r="F39" s="16"/>
      <c r="G39" s="16"/>
      <c r="H39" s="17"/>
      <c r="I39" s="17"/>
      <c r="J39" s="17"/>
      <c r="K39" s="69"/>
      <c r="L39" s="69"/>
      <c r="M39" s="69" t="e">
        <f>VLOOKUP(L39,会場!$B$3:$C$22,2,)</f>
        <v>#N/A</v>
      </c>
      <c r="N39" s="69" t="e">
        <f>VLOOKUP(M39,会場!$C$3:$D$22,2,)</f>
        <v>#N/A</v>
      </c>
      <c r="O39" s="69"/>
      <c r="P39" s="69"/>
      <c r="Q39" s="73"/>
      <c r="R39" s="70">
        <f t="shared" si="0"/>
        <v>0</v>
      </c>
      <c r="S39" s="71"/>
      <c r="T39" s="71"/>
      <c r="U39" s="71"/>
      <c r="V39" s="71"/>
      <c r="W39" s="71"/>
      <c r="X39" s="71"/>
      <c r="Y39" s="71"/>
    </row>
    <row r="40" spans="1:25">
      <c r="A40" s="36">
        <v>37</v>
      </c>
      <c r="B40" s="37"/>
      <c r="C40" s="14"/>
      <c r="D40" s="14"/>
      <c r="E40" s="19"/>
      <c r="F40" s="19"/>
      <c r="G40" s="19"/>
      <c r="H40" s="19"/>
      <c r="I40" s="17"/>
      <c r="J40" s="17"/>
      <c r="K40" s="69"/>
      <c r="L40" s="69"/>
      <c r="M40" s="69" t="e">
        <f>VLOOKUP(L40,会場!$B$3:$C$22,2,)</f>
        <v>#N/A</v>
      </c>
      <c r="N40" s="69" t="e">
        <f>VLOOKUP(M40,会場!$C$3:$D$22,2,)</f>
        <v>#N/A</v>
      </c>
      <c r="O40" s="69"/>
      <c r="P40" s="69"/>
      <c r="Q40" s="73"/>
      <c r="R40" s="70">
        <f t="shared" si="0"/>
        <v>0</v>
      </c>
      <c r="S40" s="71"/>
      <c r="T40" s="71"/>
      <c r="U40" s="71"/>
      <c r="V40" s="71"/>
      <c r="W40" s="71"/>
      <c r="X40" s="71"/>
      <c r="Y40" s="71"/>
    </row>
    <row r="41" spans="1:25">
      <c r="A41" s="36">
        <v>38</v>
      </c>
      <c r="B41" s="37"/>
      <c r="C41" s="14"/>
      <c r="D41" s="14"/>
      <c r="E41" s="16"/>
      <c r="F41" s="16"/>
      <c r="G41" s="16"/>
      <c r="H41" s="17"/>
      <c r="I41" s="17"/>
      <c r="J41" s="17"/>
      <c r="K41" s="69"/>
      <c r="L41" s="69"/>
      <c r="M41" s="69" t="e">
        <f>VLOOKUP(L41,会場!$B$3:$C$22,2,)</f>
        <v>#N/A</v>
      </c>
      <c r="N41" s="69" t="e">
        <f>VLOOKUP(M41,会場!$C$3:$D$22,2,)</f>
        <v>#N/A</v>
      </c>
      <c r="O41" s="69"/>
      <c r="P41" s="69"/>
      <c r="Q41" s="73"/>
      <c r="R41" s="70">
        <f t="shared" si="0"/>
        <v>0</v>
      </c>
      <c r="S41" s="71"/>
      <c r="T41" s="71"/>
      <c r="U41" s="71"/>
      <c r="V41" s="71"/>
      <c r="W41" s="71"/>
      <c r="X41" s="71"/>
      <c r="Y41" s="71"/>
    </row>
    <row r="42" spans="1:25">
      <c r="A42" s="36">
        <v>39</v>
      </c>
      <c r="B42" s="37"/>
      <c r="C42" s="14"/>
      <c r="D42" s="14"/>
      <c r="E42" s="16"/>
      <c r="F42" s="16"/>
      <c r="G42" s="16"/>
      <c r="H42" s="17"/>
      <c r="I42" s="17"/>
      <c r="J42" s="17"/>
      <c r="K42" s="69"/>
      <c r="L42" s="69"/>
      <c r="M42" s="69" t="e">
        <f>VLOOKUP(L42,会場!$B$3:$C$22,2,)</f>
        <v>#N/A</v>
      </c>
      <c r="N42" s="69" t="e">
        <f>VLOOKUP(M42,会場!$C$3:$D$22,2,)</f>
        <v>#N/A</v>
      </c>
      <c r="O42" s="69"/>
      <c r="P42" s="69"/>
      <c r="Q42" s="73"/>
      <c r="R42" s="70">
        <f t="shared" si="0"/>
        <v>0</v>
      </c>
      <c r="S42" s="71"/>
      <c r="T42" s="71"/>
      <c r="U42" s="71"/>
      <c r="V42" s="71"/>
      <c r="W42" s="71"/>
      <c r="X42" s="71"/>
      <c r="Y42" s="71"/>
    </row>
    <row r="43" spans="1:25">
      <c r="A43" s="36">
        <v>40</v>
      </c>
      <c r="B43" s="37"/>
      <c r="C43" s="14"/>
      <c r="D43" s="14"/>
      <c r="E43" s="16"/>
      <c r="F43" s="16"/>
      <c r="G43" s="16"/>
      <c r="H43" s="17"/>
      <c r="I43" s="17"/>
      <c r="J43" s="17"/>
      <c r="K43" s="69"/>
      <c r="L43" s="69"/>
      <c r="M43" s="69" t="e">
        <f>VLOOKUP(L43,会場!$B$3:$C$22,2,)</f>
        <v>#N/A</v>
      </c>
      <c r="N43" s="69" t="e">
        <f>VLOOKUP(M43,会場!$C$3:$D$22,2,)</f>
        <v>#N/A</v>
      </c>
      <c r="O43" s="69"/>
      <c r="P43" s="69"/>
      <c r="Q43" s="73"/>
      <c r="R43" s="70">
        <f t="shared" si="0"/>
        <v>0</v>
      </c>
      <c r="S43" s="71"/>
      <c r="T43" s="71"/>
      <c r="U43" s="71"/>
      <c r="V43" s="71"/>
      <c r="W43" s="71"/>
      <c r="X43" s="71"/>
      <c r="Y43" s="71"/>
    </row>
    <row r="44" spans="1:25">
      <c r="A44" s="36">
        <v>41</v>
      </c>
      <c r="B44" s="37"/>
      <c r="C44" s="14"/>
      <c r="D44" s="14"/>
      <c r="E44" s="17"/>
      <c r="F44" s="17"/>
      <c r="G44" s="17"/>
      <c r="H44" s="17"/>
      <c r="I44" s="17"/>
      <c r="J44" s="17"/>
      <c r="K44" s="69"/>
      <c r="L44" s="69"/>
      <c r="M44" s="69" t="e">
        <f>VLOOKUP(L44,会場!$B$3:$C$22,2,)</f>
        <v>#N/A</v>
      </c>
      <c r="N44" s="69" t="e">
        <f>VLOOKUP(M44,会場!$C$3:$D$22,2,)</f>
        <v>#N/A</v>
      </c>
      <c r="O44" s="69"/>
      <c r="P44" s="69"/>
      <c r="Q44" s="73"/>
      <c r="R44" s="70">
        <f t="shared" si="0"/>
        <v>0</v>
      </c>
      <c r="S44" s="71"/>
      <c r="T44" s="71"/>
      <c r="U44" s="71"/>
      <c r="V44" s="71"/>
      <c r="W44" s="71"/>
      <c r="X44" s="71"/>
      <c r="Y44" s="71"/>
    </row>
    <row r="45" spans="1:25">
      <c r="A45" s="36">
        <v>42</v>
      </c>
      <c r="B45" s="37"/>
      <c r="C45" s="14"/>
      <c r="D45" s="14"/>
      <c r="E45" s="16"/>
      <c r="F45" s="16"/>
      <c r="G45" s="16"/>
      <c r="H45" s="17"/>
      <c r="I45" s="17"/>
      <c r="J45" s="17"/>
      <c r="K45" s="69"/>
      <c r="L45" s="69"/>
      <c r="M45" s="69" t="e">
        <f>VLOOKUP(L45,会場!$B$3:$C$22,2,)</f>
        <v>#N/A</v>
      </c>
      <c r="N45" s="69" t="e">
        <f>VLOOKUP(M45,会場!$C$3:$D$22,2,)</f>
        <v>#N/A</v>
      </c>
      <c r="O45" s="69"/>
      <c r="P45" s="69"/>
      <c r="Q45" s="73"/>
      <c r="R45" s="70">
        <f t="shared" si="0"/>
        <v>0</v>
      </c>
      <c r="S45" s="71"/>
      <c r="T45" s="71"/>
      <c r="U45" s="71"/>
      <c r="V45" s="71"/>
      <c r="W45" s="71"/>
      <c r="X45" s="71"/>
      <c r="Y45" s="71"/>
    </row>
    <row r="46" spans="1:25">
      <c r="A46" s="36">
        <v>43</v>
      </c>
      <c r="B46" s="37"/>
      <c r="C46" s="14"/>
      <c r="D46" s="14"/>
      <c r="E46" s="16"/>
      <c r="F46" s="16"/>
      <c r="G46" s="16"/>
      <c r="H46" s="17"/>
      <c r="I46" s="17"/>
      <c r="J46" s="17"/>
      <c r="K46" s="69"/>
      <c r="L46" s="69"/>
      <c r="M46" s="69" t="e">
        <f>VLOOKUP(L46,会場!$B$3:$C$22,2,)</f>
        <v>#N/A</v>
      </c>
      <c r="N46" s="69" t="e">
        <f>VLOOKUP(M46,会場!$C$3:$D$22,2,)</f>
        <v>#N/A</v>
      </c>
      <c r="O46" s="69"/>
      <c r="P46" s="69"/>
      <c r="Q46" s="73"/>
      <c r="R46" s="70">
        <f t="shared" si="0"/>
        <v>0</v>
      </c>
      <c r="S46" s="71"/>
      <c r="T46" s="71"/>
      <c r="U46" s="71"/>
      <c r="V46" s="71"/>
      <c r="W46" s="71"/>
      <c r="X46" s="71"/>
      <c r="Y46" s="71"/>
    </row>
    <row r="47" spans="1:25">
      <c r="A47" s="36">
        <v>44</v>
      </c>
      <c r="B47" s="37"/>
      <c r="C47" s="14"/>
      <c r="D47" s="14"/>
      <c r="E47" s="16"/>
      <c r="F47" s="16"/>
      <c r="G47" s="16"/>
      <c r="H47" s="16"/>
      <c r="I47" s="17"/>
      <c r="J47" s="16"/>
      <c r="K47" s="69"/>
      <c r="L47" s="69"/>
      <c r="M47" s="69" t="e">
        <f>VLOOKUP(L47,会場!$B$3:$C$22,2,)</f>
        <v>#N/A</v>
      </c>
      <c r="N47" s="69" t="e">
        <f>VLOOKUP(M47,会場!$C$3:$D$22,2,)</f>
        <v>#N/A</v>
      </c>
      <c r="O47" s="69"/>
      <c r="P47" s="69"/>
      <c r="Q47" s="73"/>
      <c r="R47" s="70">
        <f t="shared" si="0"/>
        <v>0</v>
      </c>
      <c r="S47" s="71"/>
      <c r="T47" s="71"/>
      <c r="U47" s="71"/>
      <c r="V47" s="71"/>
      <c r="W47" s="71"/>
      <c r="X47" s="71"/>
      <c r="Y47" s="71"/>
    </row>
    <row r="48" spans="1:25">
      <c r="A48" s="36">
        <v>45</v>
      </c>
      <c r="B48" s="37"/>
      <c r="C48" s="14"/>
      <c r="D48" s="14"/>
      <c r="E48" s="16"/>
      <c r="F48" s="16"/>
      <c r="G48" s="16"/>
      <c r="H48" s="17"/>
      <c r="I48" s="17"/>
      <c r="J48" s="16"/>
      <c r="K48" s="69"/>
      <c r="L48" s="69"/>
      <c r="M48" s="69" t="e">
        <f>VLOOKUP(L48,会場!$B$3:$C$22,2,)</f>
        <v>#N/A</v>
      </c>
      <c r="N48" s="69" t="e">
        <f>VLOOKUP(M48,会場!$C$3:$D$22,2,)</f>
        <v>#N/A</v>
      </c>
      <c r="O48" s="69"/>
      <c r="P48" s="69"/>
      <c r="Q48" s="73"/>
      <c r="R48" s="70">
        <f t="shared" si="0"/>
        <v>0</v>
      </c>
      <c r="S48" s="71"/>
      <c r="T48" s="71"/>
      <c r="U48" s="71"/>
      <c r="V48" s="71"/>
      <c r="W48" s="71"/>
      <c r="X48" s="71"/>
      <c r="Y48" s="71"/>
    </row>
    <row r="49" spans="1:25">
      <c r="A49" s="36">
        <v>46</v>
      </c>
      <c r="B49" s="37"/>
      <c r="C49" s="14"/>
      <c r="D49" s="14"/>
      <c r="E49" s="17"/>
      <c r="F49" s="17"/>
      <c r="G49" s="17"/>
      <c r="H49" s="17"/>
      <c r="I49" s="17"/>
      <c r="J49" s="17"/>
      <c r="K49" s="69"/>
      <c r="L49" s="69"/>
      <c r="M49" s="69" t="e">
        <f>VLOOKUP(L49,会場!$B$3:$C$22,2,)</f>
        <v>#N/A</v>
      </c>
      <c r="N49" s="69" t="e">
        <f>VLOOKUP(M49,会場!$C$3:$D$22,2,)</f>
        <v>#N/A</v>
      </c>
      <c r="O49" s="69"/>
      <c r="P49" s="69"/>
      <c r="Q49" s="73"/>
      <c r="R49" s="70">
        <f t="shared" si="0"/>
        <v>0</v>
      </c>
      <c r="S49" s="71"/>
      <c r="T49" s="71"/>
      <c r="U49" s="71"/>
      <c r="V49" s="71"/>
      <c r="W49" s="71"/>
      <c r="X49" s="71"/>
      <c r="Y49" s="71"/>
    </row>
    <row r="50" spans="1:25">
      <c r="A50" s="36">
        <v>47</v>
      </c>
      <c r="B50" s="14"/>
      <c r="C50" s="14"/>
      <c r="D50" s="14"/>
      <c r="E50" s="14"/>
      <c r="F50" s="14"/>
      <c r="G50" s="14"/>
      <c r="H50" s="14"/>
      <c r="I50" s="17"/>
      <c r="J50" s="17"/>
      <c r="K50" s="69"/>
      <c r="L50" s="69"/>
      <c r="M50" s="69" t="e">
        <f>VLOOKUP(L50,会場!$B$3:$C$22,2,)</f>
        <v>#N/A</v>
      </c>
      <c r="N50" s="69" t="e">
        <f>VLOOKUP(M50,会場!$C$3:$D$22,2,)</f>
        <v>#N/A</v>
      </c>
      <c r="O50" s="69"/>
      <c r="P50" s="69"/>
      <c r="Q50" s="73"/>
      <c r="R50" s="70">
        <f t="shared" si="0"/>
        <v>0</v>
      </c>
      <c r="S50" s="71"/>
      <c r="T50" s="71"/>
      <c r="U50" s="71"/>
      <c r="V50" s="71"/>
      <c r="W50" s="71"/>
      <c r="X50" s="71"/>
      <c r="Y50" s="71"/>
    </row>
    <row r="51" spans="1:25">
      <c r="A51" s="36">
        <v>48</v>
      </c>
      <c r="B51" s="14"/>
      <c r="C51" s="15"/>
      <c r="D51" s="15"/>
      <c r="E51" s="15"/>
      <c r="F51" s="15"/>
      <c r="G51" s="15"/>
      <c r="H51" s="15"/>
      <c r="I51" s="15"/>
      <c r="J51" s="15"/>
      <c r="K51" s="69"/>
      <c r="L51" s="69"/>
      <c r="M51" s="69" t="e">
        <f>VLOOKUP(L51,会場!$B$3:$C$22,2,)</f>
        <v>#N/A</v>
      </c>
      <c r="N51" s="69" t="e">
        <f>VLOOKUP(M51,会場!$C$3:$D$22,2,)</f>
        <v>#N/A</v>
      </c>
      <c r="O51" s="69"/>
      <c r="P51" s="69"/>
      <c r="Q51" s="69"/>
      <c r="R51" s="70">
        <f t="shared" si="0"/>
        <v>0</v>
      </c>
      <c r="S51" s="71"/>
      <c r="T51" s="71"/>
      <c r="U51" s="71"/>
      <c r="V51" s="71"/>
      <c r="W51" s="71"/>
      <c r="X51" s="71"/>
      <c r="Y51" s="71"/>
    </row>
    <row r="52" spans="1:25">
      <c r="A52" s="36">
        <v>49</v>
      </c>
      <c r="B52" s="37"/>
      <c r="C52" s="14"/>
      <c r="D52" s="14"/>
      <c r="E52" s="16"/>
      <c r="F52" s="16"/>
      <c r="G52" s="16"/>
      <c r="H52" s="17"/>
      <c r="I52" s="17"/>
      <c r="J52" s="16"/>
      <c r="K52" s="69"/>
      <c r="L52" s="69"/>
      <c r="M52" s="69" t="e">
        <f>VLOOKUP(L52,会場!$B$3:$C$22,2,)</f>
        <v>#N/A</v>
      </c>
      <c r="N52" s="69" t="e">
        <f>VLOOKUP(M52,会場!$C$3:$D$22,2,)</f>
        <v>#N/A</v>
      </c>
      <c r="O52" s="69"/>
      <c r="P52" s="69"/>
      <c r="Q52" s="73"/>
      <c r="R52" s="70">
        <f t="shared" si="0"/>
        <v>0</v>
      </c>
      <c r="S52" s="71"/>
      <c r="T52" s="71"/>
      <c r="U52" s="71"/>
      <c r="V52" s="71"/>
      <c r="W52" s="71"/>
      <c r="X52" s="71"/>
      <c r="Y52" s="71"/>
    </row>
    <row r="53" spans="1:25">
      <c r="A53" s="36">
        <v>50</v>
      </c>
      <c r="B53" s="37"/>
      <c r="C53" s="14"/>
      <c r="D53" s="14"/>
      <c r="E53" s="16"/>
      <c r="F53" s="16"/>
      <c r="G53" s="16"/>
      <c r="H53" s="17"/>
      <c r="I53" s="17"/>
      <c r="J53" s="17"/>
      <c r="K53" s="69"/>
      <c r="L53" s="69"/>
      <c r="M53" s="69" t="e">
        <f>VLOOKUP(L53,会場!$B$3:$C$22,2,)</f>
        <v>#N/A</v>
      </c>
      <c r="N53" s="69" t="e">
        <f>VLOOKUP(M53,会場!$C$3:$D$22,2,)</f>
        <v>#N/A</v>
      </c>
      <c r="O53" s="69"/>
      <c r="P53" s="69"/>
      <c r="Q53" s="73"/>
      <c r="R53" s="70">
        <f t="shared" si="0"/>
        <v>0</v>
      </c>
      <c r="S53" s="71"/>
      <c r="T53" s="71"/>
      <c r="U53" s="71"/>
      <c r="V53" s="71"/>
      <c r="W53" s="71"/>
      <c r="X53" s="71"/>
      <c r="Y53" s="71"/>
    </row>
    <row r="54" spans="1:25">
      <c r="A54" s="36">
        <v>51</v>
      </c>
      <c r="B54" s="37"/>
      <c r="C54" s="14"/>
      <c r="D54" s="14"/>
      <c r="E54" s="16"/>
      <c r="F54" s="16"/>
      <c r="G54" s="16"/>
      <c r="H54" s="17"/>
      <c r="I54" s="17"/>
      <c r="J54" s="17"/>
      <c r="K54" s="69"/>
      <c r="L54" s="69"/>
      <c r="M54" s="69" t="e">
        <f>VLOOKUP(L54,会場!$B$3:$C$22,2,)</f>
        <v>#N/A</v>
      </c>
      <c r="N54" s="69" t="e">
        <f>VLOOKUP(M54,会場!$C$3:$D$22,2,)</f>
        <v>#N/A</v>
      </c>
      <c r="O54" s="69"/>
      <c r="P54" s="69"/>
      <c r="Q54" s="73"/>
      <c r="R54" s="70">
        <f t="shared" si="0"/>
        <v>0</v>
      </c>
      <c r="S54" s="71"/>
      <c r="T54" s="71"/>
      <c r="U54" s="71"/>
      <c r="V54" s="71"/>
      <c r="W54" s="71"/>
      <c r="X54" s="71"/>
      <c r="Y54" s="71"/>
    </row>
    <row r="55" spans="1:25">
      <c r="A55" s="36">
        <v>52</v>
      </c>
      <c r="B55" s="37"/>
      <c r="C55" s="14"/>
      <c r="D55" s="14"/>
      <c r="E55" s="16"/>
      <c r="F55" s="16"/>
      <c r="G55" s="16"/>
      <c r="H55" s="17"/>
      <c r="I55" s="17"/>
      <c r="J55" s="17"/>
      <c r="K55" s="69"/>
      <c r="L55" s="69"/>
      <c r="M55" s="69" t="e">
        <f>VLOOKUP(L55,会場!$B$3:$C$22,2,)</f>
        <v>#N/A</v>
      </c>
      <c r="N55" s="69" t="e">
        <f>VLOOKUP(M55,会場!$C$3:$D$22,2,)</f>
        <v>#N/A</v>
      </c>
      <c r="O55" s="69"/>
      <c r="P55" s="69"/>
      <c r="Q55" s="73"/>
      <c r="R55" s="70">
        <f t="shared" si="0"/>
        <v>0</v>
      </c>
      <c r="S55" s="71"/>
      <c r="T55" s="71"/>
      <c r="U55" s="71"/>
      <c r="V55" s="71"/>
      <c r="W55" s="71"/>
      <c r="X55" s="71"/>
      <c r="Y55" s="71"/>
    </row>
    <row r="56" spans="1:25">
      <c r="A56" s="36">
        <v>53</v>
      </c>
      <c r="B56" s="37"/>
      <c r="C56" s="14"/>
      <c r="D56" s="14"/>
      <c r="E56" s="16"/>
      <c r="F56" s="16"/>
      <c r="G56" s="16"/>
      <c r="H56" s="16"/>
      <c r="I56" s="17"/>
      <c r="J56" s="17"/>
      <c r="K56" s="69"/>
      <c r="L56" s="69"/>
      <c r="M56" s="69" t="e">
        <f>VLOOKUP(L56,会場!$B$3:$C$22,2,)</f>
        <v>#N/A</v>
      </c>
      <c r="N56" s="69" t="e">
        <f>VLOOKUP(M56,会場!$C$3:$D$22,2,)</f>
        <v>#N/A</v>
      </c>
      <c r="O56" s="69"/>
      <c r="P56" s="69"/>
      <c r="Q56" s="73"/>
      <c r="R56" s="70">
        <f t="shared" si="0"/>
        <v>0</v>
      </c>
      <c r="S56" s="71"/>
      <c r="T56" s="71"/>
      <c r="U56" s="71"/>
      <c r="V56" s="71"/>
      <c r="W56" s="71"/>
      <c r="X56" s="71"/>
      <c r="Y56" s="71"/>
    </row>
    <row r="57" spans="1:25">
      <c r="A57" s="36">
        <v>54</v>
      </c>
      <c r="B57" s="37"/>
      <c r="C57" s="14"/>
      <c r="D57" s="14"/>
      <c r="E57" s="16"/>
      <c r="F57" s="16"/>
      <c r="G57" s="16"/>
      <c r="H57" s="17"/>
      <c r="I57" s="17"/>
      <c r="J57" s="17"/>
      <c r="K57" s="69"/>
      <c r="L57" s="69"/>
      <c r="M57" s="69" t="e">
        <f>VLOOKUP(L57,会場!$B$3:$C$22,2,)</f>
        <v>#N/A</v>
      </c>
      <c r="N57" s="69" t="e">
        <f>VLOOKUP(M57,会場!$C$3:$D$22,2,)</f>
        <v>#N/A</v>
      </c>
      <c r="O57" s="69"/>
      <c r="P57" s="69"/>
      <c r="Q57" s="73"/>
      <c r="R57" s="70">
        <f t="shared" si="0"/>
        <v>0</v>
      </c>
      <c r="S57" s="71"/>
      <c r="T57" s="71"/>
      <c r="U57" s="71"/>
      <c r="V57" s="71"/>
      <c r="W57" s="71"/>
      <c r="X57" s="71"/>
      <c r="Y57" s="71"/>
    </row>
    <row r="58" spans="1:25">
      <c r="A58" s="36">
        <v>55</v>
      </c>
      <c r="B58" s="37"/>
      <c r="C58" s="14"/>
      <c r="D58" s="14"/>
      <c r="E58" s="16"/>
      <c r="F58" s="16"/>
      <c r="G58" s="16"/>
      <c r="H58" s="17"/>
      <c r="I58" s="17"/>
      <c r="J58" s="17"/>
      <c r="K58" s="69"/>
      <c r="L58" s="69"/>
      <c r="M58" s="69" t="e">
        <f>VLOOKUP(L58,会場!$B$3:$C$22,2,)</f>
        <v>#N/A</v>
      </c>
      <c r="N58" s="69" t="e">
        <f>VLOOKUP(M58,会場!$C$3:$D$22,2,)</f>
        <v>#N/A</v>
      </c>
      <c r="O58" s="69"/>
      <c r="P58" s="69"/>
      <c r="Q58" s="73"/>
      <c r="R58" s="70">
        <f t="shared" si="0"/>
        <v>0</v>
      </c>
      <c r="S58" s="71"/>
      <c r="T58" s="71"/>
      <c r="U58" s="71"/>
      <c r="V58" s="71"/>
      <c r="W58" s="71"/>
      <c r="X58" s="71"/>
      <c r="Y58" s="71"/>
    </row>
    <row r="59" spans="1:25">
      <c r="A59" s="36">
        <v>56</v>
      </c>
      <c r="B59" s="14"/>
      <c r="C59" s="14"/>
      <c r="D59" s="14"/>
      <c r="E59" s="16"/>
      <c r="F59" s="16"/>
      <c r="G59" s="16"/>
      <c r="H59" s="17"/>
      <c r="I59" s="17"/>
      <c r="J59" s="17"/>
      <c r="K59" s="69"/>
      <c r="L59" s="69"/>
      <c r="M59" s="69" t="e">
        <f>VLOOKUP(L59,会場!$B$3:$C$22,2,)</f>
        <v>#N/A</v>
      </c>
      <c r="N59" s="69" t="e">
        <f>VLOOKUP(M59,会場!$C$3:$D$22,2,)</f>
        <v>#N/A</v>
      </c>
      <c r="O59" s="69"/>
      <c r="P59" s="69"/>
      <c r="Q59" s="73"/>
      <c r="R59" s="70">
        <f t="shared" si="0"/>
        <v>0</v>
      </c>
      <c r="S59" s="71"/>
      <c r="T59" s="71"/>
      <c r="U59" s="71"/>
      <c r="V59" s="71"/>
      <c r="W59" s="71"/>
      <c r="X59" s="71"/>
      <c r="Y59" s="71"/>
    </row>
    <row r="60" spans="1:25">
      <c r="A60" s="36">
        <v>57</v>
      </c>
      <c r="B60" s="37"/>
      <c r="C60" s="14"/>
      <c r="D60" s="14"/>
      <c r="E60" s="16"/>
      <c r="F60" s="16"/>
      <c r="G60" s="16"/>
      <c r="H60" s="17"/>
      <c r="I60" s="17"/>
      <c r="J60" s="17"/>
      <c r="K60" s="69"/>
      <c r="L60" s="69"/>
      <c r="M60" s="69" t="e">
        <f>VLOOKUP(L60,会場!$B$3:$C$22,2,)</f>
        <v>#N/A</v>
      </c>
      <c r="N60" s="69" t="e">
        <f>VLOOKUP(M60,会場!$C$3:$D$22,2,)</f>
        <v>#N/A</v>
      </c>
      <c r="O60" s="69"/>
      <c r="P60" s="69"/>
      <c r="Q60" s="73"/>
      <c r="R60" s="70">
        <f t="shared" si="0"/>
        <v>0</v>
      </c>
      <c r="S60" s="71"/>
      <c r="T60" s="71"/>
      <c r="U60" s="71"/>
      <c r="V60" s="71"/>
      <c r="W60" s="71"/>
      <c r="X60" s="71"/>
      <c r="Y60" s="71"/>
    </row>
    <row r="61" spans="1:25">
      <c r="A61" s="36">
        <v>58</v>
      </c>
      <c r="B61" s="37"/>
      <c r="C61" s="14"/>
      <c r="D61" s="14"/>
      <c r="E61" s="16"/>
      <c r="F61" s="16"/>
      <c r="G61" s="16"/>
      <c r="H61" s="17"/>
      <c r="I61" s="17"/>
      <c r="J61" s="17"/>
      <c r="K61" s="69"/>
      <c r="L61" s="69"/>
      <c r="M61" s="69" t="e">
        <f>VLOOKUP(L61,会場!$B$3:$C$22,2,)</f>
        <v>#N/A</v>
      </c>
      <c r="N61" s="69" t="e">
        <f>VLOOKUP(M61,会場!$C$3:$D$22,2,)</f>
        <v>#N/A</v>
      </c>
      <c r="O61" s="69"/>
      <c r="P61" s="69"/>
      <c r="Q61" s="73"/>
      <c r="R61" s="70">
        <f t="shared" si="0"/>
        <v>0</v>
      </c>
      <c r="S61" s="71"/>
      <c r="T61" s="71"/>
      <c r="U61" s="71"/>
      <c r="V61" s="71"/>
      <c r="W61" s="71"/>
      <c r="X61" s="71"/>
      <c r="Y61" s="71"/>
    </row>
    <row r="62" spans="1:25">
      <c r="A62" s="36">
        <v>59</v>
      </c>
      <c r="B62" s="37"/>
      <c r="C62" s="14"/>
      <c r="D62" s="14"/>
      <c r="E62" s="16"/>
      <c r="F62" s="16"/>
      <c r="G62" s="16"/>
      <c r="H62" s="17"/>
      <c r="I62" s="17"/>
      <c r="J62" s="17"/>
      <c r="K62" s="69"/>
      <c r="L62" s="69"/>
      <c r="M62" s="69" t="e">
        <f>VLOOKUP(L62,会場!$B$3:$C$22,2,)</f>
        <v>#N/A</v>
      </c>
      <c r="N62" s="69" t="e">
        <f>VLOOKUP(M62,会場!$C$3:$D$22,2,)</f>
        <v>#N/A</v>
      </c>
      <c r="O62" s="69"/>
      <c r="P62" s="69"/>
      <c r="Q62" s="73"/>
      <c r="R62" s="70">
        <f t="shared" si="0"/>
        <v>0</v>
      </c>
      <c r="S62" s="71"/>
      <c r="T62" s="71"/>
      <c r="U62" s="71"/>
      <c r="V62" s="71"/>
      <c r="W62" s="71"/>
      <c r="X62" s="71"/>
      <c r="Y62" s="71"/>
    </row>
    <row r="63" spans="1:25">
      <c r="A63" s="36">
        <v>60</v>
      </c>
      <c r="B63" s="37"/>
      <c r="C63" s="14"/>
      <c r="D63" s="14"/>
      <c r="E63" s="16"/>
      <c r="F63" s="16"/>
      <c r="G63" s="16"/>
      <c r="H63" s="17"/>
      <c r="I63" s="17"/>
      <c r="J63" s="17"/>
      <c r="K63" s="69"/>
      <c r="L63" s="69"/>
      <c r="M63" s="69" t="e">
        <f>VLOOKUP(L63,会場!$B$3:$C$22,2,)</f>
        <v>#N/A</v>
      </c>
      <c r="N63" s="69" t="e">
        <f>VLOOKUP(M63,会場!$C$3:$D$22,2,)</f>
        <v>#N/A</v>
      </c>
      <c r="O63" s="69"/>
      <c r="P63" s="69"/>
      <c r="Q63" s="73"/>
      <c r="R63" s="70">
        <f t="shared" si="0"/>
        <v>0</v>
      </c>
      <c r="S63" s="71"/>
      <c r="T63" s="71"/>
      <c r="U63" s="71"/>
      <c r="V63" s="71"/>
      <c r="W63" s="71"/>
      <c r="X63" s="71"/>
      <c r="Y63" s="71"/>
    </row>
    <row r="64" spans="1:25">
      <c r="K64" s="74"/>
      <c r="L64" s="74"/>
      <c r="M64" s="74"/>
      <c r="N64" s="74"/>
      <c r="O64" s="74"/>
      <c r="P64" s="74"/>
      <c r="Q64" s="74"/>
      <c r="R64" s="74"/>
      <c r="S64" s="71"/>
      <c r="T64" s="71"/>
      <c r="U64" s="71"/>
      <c r="V64" s="71"/>
      <c r="W64" s="71"/>
      <c r="X64" s="71"/>
      <c r="Y64" s="71"/>
    </row>
    <row r="65" spans="11:25">
      <c r="K65" s="74"/>
      <c r="L65" s="74"/>
      <c r="M65" s="74"/>
      <c r="N65" s="74"/>
      <c r="O65" s="74"/>
      <c r="P65" s="74"/>
      <c r="Q65" s="74"/>
      <c r="R65" s="74"/>
      <c r="S65" s="71"/>
      <c r="T65" s="71"/>
      <c r="U65" s="71"/>
      <c r="V65" s="71"/>
      <c r="W65" s="71"/>
      <c r="X65" s="71"/>
      <c r="Y65" s="71"/>
    </row>
  </sheetData>
  <mergeCells count="2">
    <mergeCell ref="Q2:R2"/>
    <mergeCell ref="A1:R1"/>
  </mergeCells>
  <phoneticPr fontId="13"/>
  <printOptions horizontalCentered="1"/>
  <pageMargins left="0.70866141732283472" right="0.70866141732283472" top="0.74803149606299213" bottom="0.74803149606299213" header="0.31496062992125984" footer="0.31496062992125984"/>
  <pageSetup paperSize="8" scale="99" orientation="landscape" horizontalDpi="300" verticalDpi="3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EE83DD-96BD-4FF8-B9E4-5F894AC971B4}">
          <x14:formula1>
            <xm:f>会場!$B$3:$B$22</xm:f>
          </x14:formula1>
          <xm:sqref>L3:L63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6D2C3-017C-4AB4-9413-134A68B59E05}">
  <dimension ref="A1:D22"/>
  <sheetViews>
    <sheetView workbookViewId="0">
      <selection activeCell="D2" sqref="D2"/>
    </sheetView>
  </sheetViews>
  <sheetFormatPr defaultRowHeight="13.5"/>
  <cols>
    <col min="1" max="1" width="9" style="20"/>
    <col min="2" max="2" width="23" style="20" customWidth="1"/>
    <col min="3" max="4" width="14.625" style="20" customWidth="1"/>
  </cols>
  <sheetData>
    <row r="1" spans="1:4">
      <c r="A1" s="14" t="s">
        <v>33</v>
      </c>
      <c r="B1" s="14" t="s">
        <v>38</v>
      </c>
      <c r="C1" s="14" t="s">
        <v>32</v>
      </c>
      <c r="D1" s="14" t="s">
        <v>39</v>
      </c>
    </row>
    <row r="2" spans="1:4" ht="14.25">
      <c r="A2" s="22" t="s">
        <v>52</v>
      </c>
      <c r="B2" s="67" t="s">
        <v>24</v>
      </c>
      <c r="C2" s="68" t="s">
        <v>25</v>
      </c>
      <c r="D2" s="75" t="s">
        <v>53</v>
      </c>
    </row>
    <row r="3" spans="1:4" ht="14.25">
      <c r="A3" s="34">
        <v>1</v>
      </c>
      <c r="B3" s="42"/>
      <c r="C3" s="43"/>
      <c r="D3" s="43" t="s">
        <v>41</v>
      </c>
    </row>
    <row r="4" spans="1:4" ht="14.25">
      <c r="A4" s="34">
        <v>2</v>
      </c>
      <c r="B4" s="42"/>
      <c r="C4" s="43"/>
      <c r="D4" s="43" t="s">
        <v>41</v>
      </c>
    </row>
    <row r="5" spans="1:4" ht="14.25">
      <c r="A5" s="34">
        <v>3</v>
      </c>
      <c r="B5" s="42"/>
      <c r="C5" s="43"/>
      <c r="D5" s="43" t="s">
        <v>41</v>
      </c>
    </row>
    <row r="6" spans="1:4" ht="14.25">
      <c r="A6" s="34">
        <v>4</v>
      </c>
      <c r="B6" s="42"/>
      <c r="C6" s="43"/>
      <c r="D6" s="43" t="s">
        <v>41</v>
      </c>
    </row>
    <row r="7" spans="1:4" ht="14.25">
      <c r="A7" s="34">
        <v>5</v>
      </c>
      <c r="B7" s="42"/>
      <c r="C7" s="43"/>
      <c r="D7" s="43" t="s">
        <v>41</v>
      </c>
    </row>
    <row r="8" spans="1:4" ht="14.25">
      <c r="A8" s="34">
        <v>6</v>
      </c>
      <c r="B8" s="42"/>
      <c r="C8" s="43"/>
      <c r="D8" s="43" t="s">
        <v>41</v>
      </c>
    </row>
    <row r="9" spans="1:4" ht="14.25">
      <c r="A9" s="34">
        <v>7</v>
      </c>
      <c r="B9" s="42"/>
      <c r="C9" s="43"/>
      <c r="D9" s="43" t="s">
        <v>41</v>
      </c>
    </row>
    <row r="10" spans="1:4" ht="14.25">
      <c r="A10" s="34">
        <v>8</v>
      </c>
      <c r="B10" s="42"/>
      <c r="C10" s="43"/>
      <c r="D10" s="43" t="s">
        <v>41</v>
      </c>
    </row>
    <row r="11" spans="1:4" ht="14.25">
      <c r="A11" s="34">
        <v>9</v>
      </c>
      <c r="B11" s="42"/>
      <c r="C11" s="43"/>
      <c r="D11" s="43" t="s">
        <v>41</v>
      </c>
    </row>
    <row r="12" spans="1:4" ht="14.25">
      <c r="A12" s="34">
        <v>10</v>
      </c>
      <c r="B12" s="42"/>
      <c r="C12" s="43"/>
      <c r="D12" s="43" t="s">
        <v>41</v>
      </c>
    </row>
    <row r="13" spans="1:4" ht="14.25">
      <c r="A13" s="34">
        <v>11</v>
      </c>
      <c r="B13" s="42"/>
      <c r="C13" s="43"/>
      <c r="D13" s="43" t="s">
        <v>41</v>
      </c>
    </row>
    <row r="14" spans="1:4" ht="14.25">
      <c r="A14" s="34">
        <v>12</v>
      </c>
      <c r="B14" s="42"/>
      <c r="C14" s="43"/>
      <c r="D14" s="43" t="s">
        <v>41</v>
      </c>
    </row>
    <row r="15" spans="1:4" ht="14.25">
      <c r="A15" s="34">
        <v>13</v>
      </c>
      <c r="B15" s="42"/>
      <c r="C15" s="43"/>
      <c r="D15" s="43" t="s">
        <v>41</v>
      </c>
    </row>
    <row r="16" spans="1:4" ht="14.25">
      <c r="A16" s="34">
        <v>14</v>
      </c>
      <c r="B16" s="42"/>
      <c r="C16" s="43"/>
      <c r="D16" s="43" t="s">
        <v>41</v>
      </c>
    </row>
    <row r="17" spans="1:4" ht="14.25">
      <c r="A17" s="34">
        <v>15</v>
      </c>
      <c r="B17" s="42"/>
      <c r="C17" s="43"/>
      <c r="D17" s="43" t="s">
        <v>41</v>
      </c>
    </row>
    <row r="18" spans="1:4" ht="14.25">
      <c r="A18" s="34">
        <v>16</v>
      </c>
      <c r="B18" s="42"/>
      <c r="C18" s="43"/>
      <c r="D18" s="43" t="s">
        <v>41</v>
      </c>
    </row>
    <row r="19" spans="1:4" ht="14.25">
      <c r="A19" s="34">
        <v>17</v>
      </c>
      <c r="B19" s="42"/>
      <c r="C19" s="43"/>
      <c r="D19" s="43" t="s">
        <v>41</v>
      </c>
    </row>
    <row r="20" spans="1:4" ht="14.25">
      <c r="A20" s="34">
        <v>18</v>
      </c>
      <c r="B20" s="42"/>
      <c r="C20" s="43"/>
      <c r="D20" s="43" t="s">
        <v>41</v>
      </c>
    </row>
    <row r="21" spans="1:4" ht="14.25">
      <c r="A21" s="34">
        <v>19</v>
      </c>
      <c r="B21" s="42"/>
      <c r="C21" s="43"/>
      <c r="D21" s="43" t="s">
        <v>41</v>
      </c>
    </row>
    <row r="22" spans="1:4" ht="14.25">
      <c r="A22" s="34">
        <v>20</v>
      </c>
      <c r="B22" s="42"/>
      <c r="C22" s="43"/>
      <c r="D22" s="43" t="s">
        <v>41</v>
      </c>
    </row>
  </sheetData>
  <phoneticPr fontId="1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競技会登録申請書</vt:lpstr>
      <vt:lpstr>マスター</vt:lpstr>
      <vt:lpstr>会場</vt:lpstr>
      <vt:lpstr>競技会登録申請書!Print_Area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全日本ボウリング協会</dc:creator>
  <cp:lastModifiedBy>元貴 戸髙</cp:lastModifiedBy>
  <cp:lastPrinted>2023-06-26T03:40:52Z</cp:lastPrinted>
  <dcterms:created xsi:type="dcterms:W3CDTF">2008-11-28T10:33:24Z</dcterms:created>
  <dcterms:modified xsi:type="dcterms:W3CDTF">2024-03-31T22:28:05Z</dcterms:modified>
</cp:coreProperties>
</file>